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4C2A1F-A246-4DB8-8BEC-515F181D7F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осуля" sheetId="12" r:id="rId1"/>
    <sheet name="Лось  " sheetId="13" r:id="rId2"/>
    <sheet name="Марал" sheetId="14" r:id="rId3"/>
    <sheet name="Рысь" sheetId="18" r:id="rId4"/>
    <sheet name="Соболь  " sheetId="15" r:id="rId5"/>
    <sheet name="Барсук  " sheetId="17" r:id="rId6"/>
    <sheet name="Медведь " sheetId="16" r:id="rId7"/>
  </sheets>
  <definedNames>
    <definedName name="_xlnm.Print_Area" localSheetId="2">Марал!$A$1:$AB$40</definedName>
    <definedName name="_xlnm.Print_Area" localSheetId="4">'Соболь  '!$A$1:$AB$147</definedName>
  </definedNames>
  <calcPr calcId="191029"/>
</workbook>
</file>

<file path=xl/calcChain.xml><?xml version="1.0" encoding="utf-8"?>
<calcChain xmlns="http://schemas.openxmlformats.org/spreadsheetml/2006/main">
  <c r="V143" i="15" l="1"/>
  <c r="H19" i="14"/>
  <c r="T19" i="14"/>
  <c r="W19" i="14"/>
  <c r="F19" i="14"/>
  <c r="T27" i="17"/>
  <c r="T21" i="17"/>
  <c r="T20" i="17"/>
  <c r="T18" i="17"/>
  <c r="T63" i="15"/>
  <c r="T25" i="14"/>
  <c r="T90" i="15"/>
  <c r="H21" i="18"/>
  <c r="T21" i="18"/>
  <c r="T150" i="13"/>
  <c r="V150" i="13"/>
  <c r="W150" i="13" s="1"/>
  <c r="W27" i="17"/>
  <c r="W21" i="17"/>
  <c r="W20" i="17"/>
  <c r="W18" i="17"/>
  <c r="S27" i="17"/>
  <c r="S21" i="17"/>
  <c r="S20" i="17"/>
  <c r="S18" i="17"/>
  <c r="H27" i="17"/>
  <c r="H21" i="17"/>
  <c r="H20" i="17"/>
  <c r="H18" i="17"/>
  <c r="F27" i="17"/>
  <c r="F21" i="17"/>
  <c r="F20" i="17"/>
  <c r="F18" i="17"/>
  <c r="W63" i="15"/>
  <c r="S63" i="15"/>
  <c r="H63" i="15"/>
  <c r="F63" i="15"/>
  <c r="W90" i="15"/>
  <c r="S90" i="15"/>
  <c r="H90" i="15"/>
  <c r="F90" i="15"/>
  <c r="G143" i="15"/>
  <c r="W21" i="18"/>
  <c r="S21" i="18"/>
  <c r="F21" i="18"/>
  <c r="W25" i="14"/>
  <c r="S25" i="14"/>
  <c r="H25" i="14"/>
  <c r="F25" i="14"/>
  <c r="S150" i="13"/>
  <c r="F150" i="13"/>
  <c r="H150" i="13"/>
  <c r="G131" i="16"/>
  <c r="S131" i="16" s="1"/>
  <c r="G158" i="17"/>
  <c r="D33" i="14"/>
  <c r="X131" i="16"/>
  <c r="V131" i="16"/>
  <c r="W131" i="16" s="1"/>
  <c r="T131" i="16"/>
  <c r="N131" i="16"/>
  <c r="I131" i="16"/>
  <c r="F131" i="16"/>
  <c r="E131" i="16"/>
  <c r="D131" i="16"/>
  <c r="C131" i="16"/>
  <c r="X158" i="17"/>
  <c r="O158" i="17"/>
  <c r="N158" i="17"/>
  <c r="I158" i="17"/>
  <c r="E158" i="17"/>
  <c r="D158" i="17"/>
  <c r="C158" i="17"/>
  <c r="X143" i="15"/>
  <c r="O143" i="15"/>
  <c r="N143" i="15"/>
  <c r="I143" i="15"/>
  <c r="E143" i="15"/>
  <c r="D143" i="15"/>
  <c r="C143" i="15"/>
  <c r="V36" i="18"/>
  <c r="N36" i="18"/>
  <c r="S36" i="18" s="1"/>
  <c r="G36" i="18"/>
  <c r="E36" i="18"/>
  <c r="D36" i="18"/>
  <c r="C36" i="18"/>
  <c r="F36" i="18" s="1"/>
  <c r="AB33" i="14"/>
  <c r="AA33" i="14"/>
  <c r="Z33" i="14"/>
  <c r="Y33" i="14"/>
  <c r="V33" i="14"/>
  <c r="U33" i="14"/>
  <c r="R33" i="14"/>
  <c r="Q33" i="14"/>
  <c r="P33" i="14"/>
  <c r="O33" i="14"/>
  <c r="N33" i="14"/>
  <c r="M33" i="14"/>
  <c r="L33" i="14"/>
  <c r="K33" i="14"/>
  <c r="J33" i="14"/>
  <c r="G33" i="14"/>
  <c r="E33" i="14"/>
  <c r="C33" i="14"/>
  <c r="AB158" i="13"/>
  <c r="AA158" i="13"/>
  <c r="R158" i="13"/>
  <c r="Q158" i="13"/>
  <c r="N158" i="13"/>
  <c r="M158" i="13"/>
  <c r="L158" i="13"/>
  <c r="I158" i="13"/>
  <c r="G158" i="13"/>
  <c r="E158" i="13"/>
  <c r="D158" i="13"/>
  <c r="C158" i="13"/>
  <c r="F158" i="13" s="1"/>
  <c r="AB141" i="12"/>
  <c r="AA141" i="12"/>
  <c r="W141" i="12"/>
  <c r="V141" i="12"/>
  <c r="T141" i="12"/>
  <c r="R141" i="12"/>
  <c r="Q141" i="12"/>
  <c r="O141" i="12"/>
  <c r="N141" i="12"/>
  <c r="M141" i="12"/>
  <c r="L141" i="12"/>
  <c r="G141" i="12"/>
  <c r="F141" i="12"/>
  <c r="E141" i="12"/>
  <c r="D141" i="12"/>
  <c r="C141" i="12"/>
  <c r="H53" i="13"/>
  <c r="W15" i="14"/>
  <c r="S15" i="15"/>
  <c r="S115" i="16"/>
  <c r="S88" i="15"/>
  <c r="H26" i="14"/>
  <c r="F157" i="17"/>
  <c r="S158" i="13" l="1"/>
  <c r="S33" i="14"/>
  <c r="W36" i="18"/>
  <c r="F143" i="15"/>
  <c r="S143" i="15"/>
  <c r="F158" i="17"/>
  <c r="S158" i="17"/>
  <c r="F33" i="14"/>
  <c r="W33" i="14"/>
  <c r="H36" i="18"/>
  <c r="T130" i="16"/>
  <c r="V130" i="16" s="1"/>
  <c r="T129" i="16"/>
  <c r="V129" i="16" s="1"/>
  <c r="T128" i="16"/>
  <c r="V128" i="16" s="1"/>
  <c r="T127" i="16"/>
  <c r="V127" i="16" s="1"/>
  <c r="T126" i="16"/>
  <c r="V126" i="16" s="1"/>
  <c r="T125" i="16"/>
  <c r="V125" i="16" s="1"/>
  <c r="T124" i="16"/>
  <c r="V124" i="16" s="1"/>
  <c r="T123" i="16"/>
  <c r="V123" i="16" s="1"/>
  <c r="T122" i="16"/>
  <c r="V122" i="16" s="1"/>
  <c r="T121" i="16"/>
  <c r="V121" i="16" s="1"/>
  <c r="T120" i="16"/>
  <c r="V120" i="16" s="1"/>
  <c r="S129" i="16"/>
  <c r="S128" i="16"/>
  <c r="S127" i="16"/>
  <c r="S125" i="16"/>
  <c r="S124" i="16"/>
  <c r="S123" i="16"/>
  <c r="S122" i="16"/>
  <c r="S121" i="16"/>
  <c r="S120" i="16"/>
  <c r="H130" i="16"/>
  <c r="H129" i="16"/>
  <c r="H128" i="16"/>
  <c r="H127" i="16"/>
  <c r="H126" i="16"/>
  <c r="H125" i="16"/>
  <c r="H124" i="16"/>
  <c r="H123" i="16"/>
  <c r="H122" i="16"/>
  <c r="H121" i="16"/>
  <c r="H120" i="16"/>
  <c r="F130" i="16"/>
  <c r="F129" i="16"/>
  <c r="F128" i="16"/>
  <c r="F127" i="16"/>
  <c r="F126" i="16"/>
  <c r="F125" i="16"/>
  <c r="F124" i="16"/>
  <c r="F123" i="16"/>
  <c r="F122" i="16"/>
  <c r="F121" i="16"/>
  <c r="F120" i="16"/>
  <c r="H157" i="17"/>
  <c r="H156" i="17"/>
  <c r="H155" i="17"/>
  <c r="H154" i="17"/>
  <c r="H153" i="17"/>
  <c r="H152" i="17"/>
  <c r="H151" i="17"/>
  <c r="T144" i="17"/>
  <c r="V144" i="17" s="1"/>
  <c r="W144" i="17" s="1"/>
  <c r="H128" i="15"/>
  <c r="F128" i="15"/>
  <c r="H142" i="15"/>
  <c r="H141" i="15"/>
  <c r="H140" i="15"/>
  <c r="F142" i="15"/>
  <c r="F141" i="15"/>
  <c r="F140" i="15"/>
  <c r="T142" i="15"/>
  <c r="V142" i="15" s="1"/>
  <c r="W142" i="15" s="1"/>
  <c r="T141" i="15"/>
  <c r="T140" i="15"/>
  <c r="V140" i="15" s="1"/>
  <c r="W140" i="15" s="1"/>
  <c r="T139" i="15"/>
  <c r="T138" i="15"/>
  <c r="T137" i="15"/>
  <c r="T136" i="15"/>
  <c r="V136" i="15" s="1"/>
  <c r="T135" i="15"/>
  <c r="V135" i="15" s="1"/>
  <c r="T134" i="15"/>
  <c r="V134" i="15" s="1"/>
  <c r="T133" i="15"/>
  <c r="T132" i="15"/>
  <c r="V132" i="15" s="1"/>
  <c r="T131" i="15"/>
  <c r="V131" i="15" s="1"/>
  <c r="T130" i="15"/>
  <c r="V130" i="15" s="1"/>
  <c r="T129" i="15"/>
  <c r="T128" i="15"/>
  <c r="V128" i="15" s="1"/>
  <c r="W128" i="15" s="1"/>
  <c r="T127" i="15"/>
  <c r="V127" i="15" s="1"/>
  <c r="T126" i="15"/>
  <c r="V126" i="15" s="1"/>
  <c r="V141" i="15"/>
  <c r="W141" i="15" s="1"/>
  <c r="V139" i="15"/>
  <c r="V138" i="15"/>
  <c r="V137" i="15"/>
  <c r="V133" i="15"/>
  <c r="V129" i="15"/>
  <c r="S156" i="17"/>
  <c r="S155" i="17"/>
  <c r="S154" i="17"/>
  <c r="S153" i="17"/>
  <c r="S151" i="17"/>
  <c r="S145" i="17"/>
  <c r="S144" i="17"/>
  <c r="S143" i="17"/>
  <c r="S142" i="17"/>
  <c r="T157" i="17"/>
  <c r="V157" i="17" s="1"/>
  <c r="W157" i="17" s="1"/>
  <c r="T156" i="17"/>
  <c r="V156" i="17" s="1"/>
  <c r="W156" i="17" s="1"/>
  <c r="T155" i="17"/>
  <c r="V155" i="17" s="1"/>
  <c r="W155" i="17" s="1"/>
  <c r="T154" i="17"/>
  <c r="V154" i="17" s="1"/>
  <c r="W154" i="17" s="1"/>
  <c r="T153" i="17"/>
  <c r="V153" i="17" s="1"/>
  <c r="W153" i="17" s="1"/>
  <c r="T152" i="17"/>
  <c r="V152" i="17" s="1"/>
  <c r="W152" i="17" s="1"/>
  <c r="T151" i="17"/>
  <c r="V151" i="17" s="1"/>
  <c r="W151" i="17" s="1"/>
  <c r="T150" i="17"/>
  <c r="V150" i="17" s="1"/>
  <c r="W150" i="17" s="1"/>
  <c r="T149" i="17"/>
  <c r="V149" i="17" s="1"/>
  <c r="W149" i="17" s="1"/>
  <c r="T148" i="17"/>
  <c r="V148" i="17" s="1"/>
  <c r="W148" i="17" s="1"/>
  <c r="T147" i="17"/>
  <c r="V147" i="17" s="1"/>
  <c r="W147" i="17" s="1"/>
  <c r="T146" i="17"/>
  <c r="V146" i="17" s="1"/>
  <c r="W146" i="17" s="1"/>
  <c r="T145" i="17"/>
  <c r="V145" i="17" s="1"/>
  <c r="W145" i="17" s="1"/>
  <c r="T143" i="17"/>
  <c r="V143" i="17" s="1"/>
  <c r="W143" i="17" s="1"/>
  <c r="T142" i="17"/>
  <c r="V142" i="17" s="1"/>
  <c r="W142" i="17" s="1"/>
  <c r="T35" i="18"/>
  <c r="V152" i="13"/>
  <c r="W152" i="13" s="1"/>
  <c r="H152" i="13"/>
  <c r="S157" i="13"/>
  <c r="S156" i="13"/>
  <c r="S155" i="13"/>
  <c r="S154" i="13"/>
  <c r="S153" i="13"/>
  <c r="S151" i="13"/>
  <c r="T152" i="13"/>
  <c r="F152" i="13"/>
  <c r="H151" i="13"/>
  <c r="H149" i="13"/>
  <c r="T148" i="13"/>
  <c r="V148" i="13" s="1"/>
  <c r="H132" i="12"/>
  <c r="F139" i="12"/>
  <c r="W143" i="15" l="1"/>
  <c r="S135" i="12"/>
  <c r="H135" i="12"/>
  <c r="W134" i="12"/>
  <c r="V140" i="12"/>
  <c r="V138" i="12"/>
  <c r="V137" i="12"/>
  <c r="V136" i="12"/>
  <c r="V134" i="12"/>
  <c r="S19" i="12" l="1"/>
  <c r="T38" i="15" l="1"/>
  <c r="T29" i="17"/>
  <c r="T16" i="17"/>
  <c r="T33" i="16"/>
  <c r="F27" i="13"/>
  <c r="S20" i="12"/>
  <c r="H104" i="13" l="1"/>
  <c r="T69" i="13"/>
  <c r="V69" i="13" s="1"/>
  <c r="W69" i="13" s="1"/>
  <c r="S73" i="13"/>
  <c r="S72" i="13"/>
  <c r="S71" i="13"/>
  <c r="S70" i="13"/>
  <c r="H69" i="13"/>
  <c r="F69" i="13"/>
  <c r="T53" i="13"/>
  <c r="V53" i="13" s="1"/>
  <c r="W53" i="13" s="1"/>
  <c r="F53" i="13"/>
  <c r="T104" i="13"/>
  <c r="V104" i="13" s="1"/>
  <c r="W104" i="13" s="1"/>
  <c r="F104" i="13"/>
  <c r="W87" i="15" l="1"/>
  <c r="T87" i="15"/>
  <c r="H87" i="15"/>
  <c r="F87" i="15"/>
  <c r="W51" i="15"/>
  <c r="W50" i="15"/>
  <c r="W49" i="15"/>
  <c r="W48" i="15"/>
  <c r="W47" i="15"/>
  <c r="T51" i="15"/>
  <c r="T50" i="15"/>
  <c r="T49" i="15"/>
  <c r="T48" i="15"/>
  <c r="T47" i="15"/>
  <c r="F51" i="15"/>
  <c r="F50" i="15"/>
  <c r="F49" i="15"/>
  <c r="F48" i="15"/>
  <c r="F47" i="15"/>
  <c r="W114" i="15"/>
  <c r="T114" i="15"/>
  <c r="H114" i="15"/>
  <c r="F114" i="15"/>
  <c r="W92" i="15"/>
  <c r="T92" i="15"/>
  <c r="H92" i="15"/>
  <c r="F92" i="15"/>
  <c r="F152" i="17"/>
  <c r="F151" i="17"/>
  <c r="F150" i="17"/>
  <c r="F149" i="17"/>
  <c r="F148" i="17"/>
  <c r="F147" i="17"/>
  <c r="F146" i="17"/>
  <c r="F32" i="18"/>
  <c r="F29" i="18"/>
  <c r="F25" i="18"/>
  <c r="F23" i="18"/>
  <c r="F18" i="18"/>
  <c r="W32" i="18"/>
  <c r="W29" i="18"/>
  <c r="W25" i="18"/>
  <c r="W23" i="18"/>
  <c r="W18" i="18"/>
  <c r="T32" i="18"/>
  <c r="T29" i="18"/>
  <c r="T25" i="18"/>
  <c r="T23" i="18"/>
  <c r="T18" i="18"/>
  <c r="S27" i="14"/>
  <c r="S26" i="14"/>
  <c r="S24" i="14"/>
  <c r="H109" i="16"/>
  <c r="W111" i="16"/>
  <c r="T111" i="16"/>
  <c r="F111" i="16"/>
  <c r="T31" i="12"/>
  <c r="T34" i="15"/>
  <c r="S34" i="15"/>
  <c r="F35" i="13"/>
  <c r="T21" i="12"/>
  <c r="T30" i="12"/>
  <c r="F134" i="12"/>
  <c r="F42" i="15"/>
  <c r="W31" i="12"/>
  <c r="F31" i="12"/>
  <c r="T22" i="12"/>
  <c r="T17" i="12"/>
  <c r="F46" i="13"/>
  <c r="W30" i="12"/>
  <c r="F30" i="12"/>
  <c r="W47" i="13"/>
  <c r="W46" i="13"/>
  <c r="W45" i="13"/>
  <c r="T47" i="13"/>
  <c r="T46" i="13"/>
  <c r="T45" i="13"/>
  <c r="S43" i="13"/>
  <c r="F47" i="13"/>
  <c r="F45" i="13"/>
  <c r="T41" i="16"/>
  <c r="S33" i="16"/>
  <c r="T27" i="13"/>
  <c r="F19" i="13"/>
  <c r="T16" i="13"/>
  <c r="T30" i="13"/>
  <c r="J158" i="13"/>
  <c r="T17" i="14"/>
  <c r="S34" i="18"/>
  <c r="S19" i="18"/>
  <c r="S31" i="18"/>
  <c r="S33" i="18"/>
  <c r="T42" i="15"/>
  <c r="W42" i="15"/>
  <c r="H42" i="15"/>
  <c r="H41" i="15"/>
  <c r="W41" i="15"/>
  <c r="T41" i="15"/>
  <c r="F41" i="15"/>
  <c r="S26" i="15"/>
  <c r="S25" i="15"/>
  <c r="H25" i="17"/>
  <c r="T24" i="16"/>
  <c r="W41" i="16" l="1"/>
  <c r="F41" i="16"/>
  <c r="T29" i="16"/>
  <c r="T94" i="16"/>
  <c r="T15" i="16"/>
  <c r="T40" i="16"/>
  <c r="W95" i="16"/>
  <c r="W94" i="16"/>
  <c r="S54" i="16"/>
  <c r="S56" i="16"/>
  <c r="S55" i="16"/>
  <c r="F20" i="16"/>
  <c r="H95" i="16"/>
  <c r="H94" i="16"/>
  <c r="S92" i="16"/>
  <c r="F94" i="16"/>
  <c r="F95" i="16"/>
  <c r="H19" i="16"/>
  <c r="H15" i="16"/>
  <c r="T15" i="15" l="1"/>
  <c r="W15" i="15"/>
  <c r="F15" i="13"/>
  <c r="H24" i="13"/>
  <c r="W26" i="15"/>
  <c r="S20" i="18"/>
  <c r="S40" i="13"/>
  <c r="S41" i="13"/>
  <c r="S42" i="13"/>
  <c r="S35" i="13"/>
  <c r="S36" i="13"/>
  <c r="S37" i="13"/>
  <c r="S34" i="13"/>
  <c r="S30" i="13"/>
  <c r="S31" i="13"/>
  <c r="S32" i="13"/>
  <c r="S19" i="13"/>
  <c r="S20" i="13"/>
  <c r="S21" i="13"/>
  <c r="S23" i="13"/>
  <c r="S27" i="13"/>
  <c r="S44" i="13"/>
  <c r="S16" i="13"/>
  <c r="F143" i="17"/>
  <c r="T156" i="13"/>
  <c r="V156" i="13" s="1"/>
  <c r="W156" i="13" s="1"/>
  <c r="H156" i="13"/>
  <c r="F156" i="13"/>
  <c r="S119" i="16"/>
  <c r="S126" i="15"/>
  <c r="S127" i="15"/>
  <c r="S129" i="15"/>
  <c r="S130" i="15"/>
  <c r="S131" i="15"/>
  <c r="S132" i="15"/>
  <c r="S136" i="15"/>
  <c r="S137" i="15"/>
  <c r="S134" i="15"/>
  <c r="H34" i="18"/>
  <c r="H33" i="18"/>
  <c r="W34" i="18"/>
  <c r="T34" i="18"/>
  <c r="F34" i="18"/>
  <c r="W25" i="13"/>
  <c r="T25" i="13"/>
  <c r="F25" i="13"/>
  <c r="W33" i="18"/>
  <c r="T33" i="18"/>
  <c r="F33" i="18"/>
  <c r="W27" i="12"/>
  <c r="T27" i="12"/>
  <c r="F27" i="12"/>
  <c r="H17" i="14"/>
  <c r="W17" i="14"/>
  <c r="F17" i="14"/>
  <c r="W29" i="14"/>
  <c r="T29" i="14"/>
  <c r="F29" i="14"/>
  <c r="W43" i="13"/>
  <c r="T43" i="13"/>
  <c r="H43" i="13"/>
  <c r="F43" i="13"/>
  <c r="S109" i="16"/>
  <c r="W61" i="16"/>
  <c r="T61" i="16"/>
  <c r="F61" i="16"/>
  <c r="W88" i="15"/>
  <c r="W89" i="15"/>
  <c r="W84" i="15"/>
  <c r="W85" i="15"/>
  <c r="T88" i="15"/>
  <c r="T84" i="15"/>
  <c r="T85" i="15"/>
  <c r="S120" i="15"/>
  <c r="S121" i="15"/>
  <c r="S122" i="15"/>
  <c r="S117" i="15"/>
  <c r="S102" i="15"/>
  <c r="S100" i="15"/>
  <c r="S94" i="15"/>
  <c r="S93" i="15"/>
  <c r="S89" i="15"/>
  <c r="S86" i="15"/>
  <c r="S83" i="15"/>
  <c r="S68" i="15"/>
  <c r="S69" i="15"/>
  <c r="S65" i="15"/>
  <c r="S59" i="15"/>
  <c r="H120" i="15"/>
  <c r="H121" i="15"/>
  <c r="H122" i="15"/>
  <c r="H123" i="15"/>
  <c r="H124" i="15"/>
  <c r="H119" i="15"/>
  <c r="H101" i="15"/>
  <c r="H102" i="15"/>
  <c r="H100" i="15"/>
  <c r="H94" i="15"/>
  <c r="H93" i="15"/>
  <c r="H59" i="15"/>
  <c r="H107" i="15"/>
  <c r="H110" i="15"/>
  <c r="H111" i="15"/>
  <c r="H112" i="15"/>
  <c r="H109" i="15"/>
  <c r="H116" i="15"/>
  <c r="H117" i="15"/>
  <c r="H86" i="15"/>
  <c r="H83" i="15"/>
  <c r="F88" i="15"/>
  <c r="F85" i="15"/>
  <c r="F84" i="15"/>
  <c r="H72" i="15"/>
  <c r="H65" i="15"/>
  <c r="H66" i="15"/>
  <c r="H67" i="15"/>
  <c r="H68" i="15"/>
  <c r="H69" i="15"/>
  <c r="W19" i="18"/>
  <c r="W31" i="18"/>
  <c r="T31" i="18"/>
  <c r="T19" i="18"/>
  <c r="F31" i="18"/>
  <c r="H19" i="18"/>
  <c r="H20" i="18"/>
  <c r="H17" i="18"/>
  <c r="F19" i="18"/>
  <c r="T51" i="13"/>
  <c r="V51" i="13" s="1"/>
  <c r="F51" i="13"/>
  <c r="T130" i="12"/>
  <c r="V130" i="12" s="1"/>
  <c r="W130" i="12" s="1"/>
  <c r="F130" i="12"/>
  <c r="S38" i="15"/>
  <c r="H22" i="14"/>
  <c r="W115" i="16"/>
  <c r="T115" i="16"/>
  <c r="H115" i="16"/>
  <c r="F115" i="16"/>
  <c r="F25" i="17"/>
  <c r="T25" i="17"/>
  <c r="W44" i="13"/>
  <c r="T44" i="13"/>
  <c r="F44" i="13"/>
  <c r="T109" i="16" l="1"/>
  <c r="W109" i="16"/>
  <c r="F109" i="16"/>
  <c r="T95" i="16"/>
  <c r="T26" i="15"/>
  <c r="F26" i="15"/>
  <c r="W139" i="15"/>
  <c r="H131" i="15"/>
  <c r="H133" i="15"/>
  <c r="H135" i="15"/>
  <c r="H136" i="15"/>
  <c r="H138" i="15"/>
  <c r="F137" i="15"/>
  <c r="W137" i="15"/>
  <c r="F134" i="15"/>
  <c r="W134" i="15"/>
  <c r="F132" i="15"/>
  <c r="W132" i="15"/>
  <c r="F131" i="15"/>
  <c r="W131" i="15"/>
  <c r="S123" i="15"/>
  <c r="S124" i="15"/>
  <c r="S119" i="15"/>
  <c r="S116" i="15"/>
  <c r="S110" i="15"/>
  <c r="S111" i="15"/>
  <c r="S112" i="15"/>
  <c r="S109" i="15"/>
  <c r="S107" i="15"/>
  <c r="S101" i="15"/>
  <c r="S71" i="15"/>
  <c r="S72" i="15"/>
  <c r="S66" i="15"/>
  <c r="S67" i="15"/>
  <c r="H54" i="15"/>
  <c r="H55" i="15"/>
  <c r="H56" i="15"/>
  <c r="H57" i="15"/>
  <c r="H53" i="15"/>
  <c r="H45" i="15"/>
  <c r="S54" i="15"/>
  <c r="S55" i="15"/>
  <c r="S56" i="15"/>
  <c r="S57" i="15"/>
  <c r="S53" i="15"/>
  <c r="S45" i="15"/>
  <c r="W120" i="15"/>
  <c r="T120" i="15"/>
  <c r="F120" i="15"/>
  <c r="W117" i="15"/>
  <c r="T117" i="15"/>
  <c r="F117" i="15"/>
  <c r="W94" i="15"/>
  <c r="T94" i="15"/>
  <c r="F94" i="15"/>
  <c r="W93" i="15"/>
  <c r="T93" i="15"/>
  <c r="F93" i="15"/>
  <c r="W86" i="15"/>
  <c r="T86" i="15"/>
  <c r="F86" i="15"/>
  <c r="W83" i="15"/>
  <c r="T83" i="15"/>
  <c r="F83" i="15"/>
  <c r="W59" i="15"/>
  <c r="T59" i="15"/>
  <c r="F59" i="15"/>
  <c r="T20" i="18"/>
  <c r="W20" i="18"/>
  <c r="F20" i="18"/>
  <c r="W17" i="18"/>
  <c r="T17" i="18"/>
  <c r="S17" i="18"/>
  <c r="F17" i="18"/>
  <c r="F130" i="15"/>
  <c r="W130" i="15"/>
  <c r="W26" i="14"/>
  <c r="T26" i="14"/>
  <c r="F26" i="14"/>
  <c r="W136" i="12"/>
  <c r="T135" i="12"/>
  <c r="V135" i="12" s="1"/>
  <c r="W135" i="12" s="1"/>
  <c r="F135" i="12"/>
  <c r="S149" i="13"/>
  <c r="T142" i="13"/>
  <c r="V142" i="13" s="1"/>
  <c r="W142" i="13" s="1"/>
  <c r="T141" i="13"/>
  <c r="V141" i="13" s="1"/>
  <c r="W141" i="13" s="1"/>
  <c r="S144" i="13"/>
  <c r="S145" i="13"/>
  <c r="S143" i="13"/>
  <c r="S139" i="13"/>
  <c r="S129" i="13"/>
  <c r="S127" i="13"/>
  <c r="T115" i="13"/>
  <c r="V115" i="13" s="1"/>
  <c r="W115" i="13" s="1"/>
  <c r="H115" i="13"/>
  <c r="F115" i="13"/>
  <c r="W106" i="13"/>
  <c r="T109" i="13"/>
  <c r="V109" i="13" s="1"/>
  <c r="W109" i="13" s="1"/>
  <c r="T106" i="13"/>
  <c r="V106" i="13" s="1"/>
  <c r="S111" i="13"/>
  <c r="S107" i="13"/>
  <c r="S108" i="13"/>
  <c r="H106" i="13"/>
  <c r="H107" i="13"/>
  <c r="H108" i="13"/>
  <c r="H110" i="13"/>
  <c r="F106" i="13"/>
  <c r="T100" i="13"/>
  <c r="V100" i="13" s="1"/>
  <c r="T70" i="13"/>
  <c r="V70" i="13" s="1"/>
  <c r="W70" i="13" s="1"/>
  <c r="H70" i="13"/>
  <c r="F70" i="13"/>
  <c r="F109" i="13"/>
  <c r="H142" i="13"/>
  <c r="F142" i="13"/>
  <c r="F141" i="13"/>
  <c r="F100" i="13"/>
  <c r="W100" i="13"/>
  <c r="H19" i="12"/>
  <c r="H20" i="12"/>
  <c r="H17" i="12"/>
  <c r="H18" i="12"/>
  <c r="H16" i="12"/>
  <c r="T132" i="12"/>
  <c r="V132" i="12" s="1"/>
  <c r="T128" i="12"/>
  <c r="V128" i="12" s="1"/>
  <c r="S129" i="12"/>
  <c r="S131" i="12"/>
  <c r="S126" i="12"/>
  <c r="F132" i="12"/>
  <c r="F128" i="12"/>
  <c r="W128" i="12"/>
  <c r="S97" i="12"/>
  <c r="H97" i="12"/>
  <c r="S94" i="12"/>
  <c r="T86" i="12"/>
  <c r="V86" i="12" s="1"/>
  <c r="T85" i="12"/>
  <c r="V85" i="12" s="1"/>
  <c r="W85" i="12" s="1"/>
  <c r="S82" i="12"/>
  <c r="S83" i="12"/>
  <c r="H69" i="12"/>
  <c r="H80" i="12"/>
  <c r="H78" i="12"/>
  <c r="H85" i="12"/>
  <c r="H86" i="12"/>
  <c r="H82" i="12"/>
  <c r="H83" i="12"/>
  <c r="F86" i="12"/>
  <c r="W86" i="12"/>
  <c r="F85" i="12"/>
  <c r="S80" i="12"/>
  <c r="S77" i="12"/>
  <c r="S78" i="12"/>
  <c r="S75" i="12"/>
  <c r="S71" i="12"/>
  <c r="S69" i="12"/>
  <c r="S56" i="12"/>
  <c r="S57" i="12"/>
  <c r="S58" i="12"/>
  <c r="S59" i="12"/>
  <c r="S53" i="12"/>
  <c r="S52" i="12"/>
  <c r="H53" i="12"/>
  <c r="H52" i="12"/>
  <c r="H35" i="12"/>
  <c r="H36" i="12"/>
  <c r="H37" i="12"/>
  <c r="H38" i="12"/>
  <c r="S35" i="12"/>
  <c r="S36" i="12"/>
  <c r="S37" i="12"/>
  <c r="S38" i="12"/>
  <c r="S34" i="12"/>
  <c r="W38" i="15"/>
  <c r="H38" i="15"/>
  <c r="F38" i="15"/>
  <c r="S35" i="18"/>
  <c r="W24" i="17"/>
  <c r="T24" i="17"/>
  <c r="S24" i="17"/>
  <c r="H24" i="17"/>
  <c r="F24" i="17"/>
  <c r="W24" i="14"/>
  <c r="T24" i="14"/>
  <c r="H24" i="14"/>
  <c r="F24" i="14"/>
  <c r="S22" i="14"/>
  <c r="S20" i="14"/>
  <c r="H18" i="14"/>
  <c r="H20" i="14"/>
  <c r="S26" i="13"/>
  <c r="S18" i="12"/>
  <c r="S24" i="13"/>
  <c r="F18" i="14"/>
  <c r="T18" i="14"/>
  <c r="W18" i="14"/>
  <c r="S16" i="12"/>
  <c r="S17" i="12"/>
  <c r="K141" i="12"/>
  <c r="S135" i="15"/>
  <c r="S138" i="15"/>
  <c r="S133" i="15"/>
  <c r="S39" i="15"/>
  <c r="S40" i="15"/>
  <c r="W138" i="12"/>
  <c r="S64" i="16"/>
  <c r="W54" i="16"/>
  <c r="T54" i="16"/>
  <c r="H56" i="16"/>
  <c r="F54" i="16"/>
  <c r="W78" i="17"/>
  <c r="T78" i="17"/>
  <c r="S78" i="17"/>
  <c r="H78" i="17"/>
  <c r="F78" i="17"/>
  <c r="F121" i="15"/>
  <c r="T121" i="15"/>
  <c r="W121" i="15"/>
  <c r="F122" i="15"/>
  <c r="T122" i="15"/>
  <c r="W122" i="15"/>
  <c r="F123" i="15"/>
  <c r="T123" i="15"/>
  <c r="W123" i="15"/>
  <c r="F124" i="15"/>
  <c r="T124" i="15"/>
  <c r="W124" i="15"/>
  <c r="W119" i="15"/>
  <c r="T119" i="15"/>
  <c r="F119" i="15"/>
  <c r="S140" i="13"/>
  <c r="F110" i="15"/>
  <c r="T110" i="15"/>
  <c r="W110" i="15"/>
  <c r="F111" i="15"/>
  <c r="T111" i="15"/>
  <c r="W111" i="15"/>
  <c r="F112" i="15"/>
  <c r="T112" i="15"/>
  <c r="W112" i="15"/>
  <c r="W109" i="15"/>
  <c r="T109" i="15"/>
  <c r="F109" i="15"/>
  <c r="W116" i="15"/>
  <c r="T116" i="15"/>
  <c r="W107" i="15"/>
  <c r="T107" i="15"/>
  <c r="F101" i="15"/>
  <c r="T101" i="15"/>
  <c r="W101" i="15"/>
  <c r="F102" i="15"/>
  <c r="T102" i="15"/>
  <c r="W102" i="15"/>
  <c r="W100" i="15"/>
  <c r="T100" i="15"/>
  <c r="F100" i="15"/>
  <c r="T89" i="15"/>
  <c r="H89" i="15"/>
  <c r="F89" i="15"/>
  <c r="W72" i="15" l="1"/>
  <c r="T72" i="15"/>
  <c r="T65" i="15"/>
  <c r="W66" i="15"/>
  <c r="W67" i="15"/>
  <c r="W68" i="15"/>
  <c r="W69" i="15"/>
  <c r="W70" i="15"/>
  <c r="W71" i="15"/>
  <c r="W65" i="15"/>
  <c r="F65" i="15"/>
  <c r="F72" i="15"/>
  <c r="T54" i="15"/>
  <c r="T55" i="15"/>
  <c r="T56" i="15"/>
  <c r="T57" i="15"/>
  <c r="T53" i="15"/>
  <c r="T45" i="15"/>
  <c r="W54" i="15"/>
  <c r="W55" i="15"/>
  <c r="W56" i="15"/>
  <c r="W57" i="15"/>
  <c r="W53" i="15"/>
  <c r="W45" i="15"/>
  <c r="H35" i="18"/>
  <c r="Y36" i="18"/>
  <c r="Z36" i="18"/>
  <c r="AA36" i="18"/>
  <c r="AB36" i="18"/>
  <c r="X36" i="18"/>
  <c r="J36" i="18"/>
  <c r="K36" i="18"/>
  <c r="L36" i="18"/>
  <c r="M36" i="18"/>
  <c r="O36" i="18"/>
  <c r="P36" i="18"/>
  <c r="Q36" i="18"/>
  <c r="R36" i="18"/>
  <c r="I36" i="18"/>
  <c r="S27" i="18"/>
  <c r="H27" i="18"/>
  <c r="H27" i="14"/>
  <c r="H28" i="14"/>
  <c r="S137" i="13"/>
  <c r="H140" i="13"/>
  <c r="H143" i="13"/>
  <c r="H144" i="13"/>
  <c r="H145" i="13"/>
  <c r="H139" i="13"/>
  <c r="H137" i="13"/>
  <c r="F144" i="13"/>
  <c r="T144" i="13"/>
  <c r="V144" i="13" s="1"/>
  <c r="W144" i="13" s="1"/>
  <c r="F145" i="13"/>
  <c r="T145" i="13"/>
  <c r="V145" i="13" s="1"/>
  <c r="W145" i="13" s="1"/>
  <c r="F139" i="13"/>
  <c r="T139" i="13"/>
  <c r="V139" i="13" s="1"/>
  <c r="W139" i="13" s="1"/>
  <c r="F140" i="13"/>
  <c r="T140" i="13"/>
  <c r="V140" i="13" s="1"/>
  <c r="W140" i="13" s="1"/>
  <c r="T129" i="13"/>
  <c r="V129" i="13" s="1"/>
  <c r="W129" i="13" s="1"/>
  <c r="T132" i="13"/>
  <c r="V132" i="13" s="1"/>
  <c r="W132" i="13" s="1"/>
  <c r="H132" i="13"/>
  <c r="H129" i="13"/>
  <c r="F132" i="13"/>
  <c r="F129" i="13"/>
  <c r="H127" i="13" l="1"/>
  <c r="S121" i="13"/>
  <c r="H121" i="13"/>
  <c r="S113" i="13"/>
  <c r="H113" i="13"/>
  <c r="T107" i="13"/>
  <c r="V107" i="13" s="1"/>
  <c r="W107" i="13" s="1"/>
  <c r="F107" i="13"/>
  <c r="T98" i="13"/>
  <c r="V98" i="13" s="1"/>
  <c r="W98" i="13" s="1"/>
  <c r="T99" i="13"/>
  <c r="V99" i="13" s="1"/>
  <c r="W99" i="13" s="1"/>
  <c r="S103" i="13"/>
  <c r="S102" i="13"/>
  <c r="F98" i="13"/>
  <c r="F99" i="13"/>
  <c r="S96" i="13"/>
  <c r="S91" i="13"/>
  <c r="S92" i="13"/>
  <c r="S93" i="13"/>
  <c r="S85" i="13"/>
  <c r="S82" i="13"/>
  <c r="S75" i="13"/>
  <c r="T73" i="13"/>
  <c r="V73" i="13" s="1"/>
  <c r="W73" i="13" s="1"/>
  <c r="F73" i="13"/>
  <c r="S64" i="13"/>
  <c r="S65" i="13"/>
  <c r="H64" i="13"/>
  <c r="T126" i="12" l="1"/>
  <c r="V126" i="12" s="1"/>
  <c r="W126" i="12" s="1"/>
  <c r="T129" i="12"/>
  <c r="V129" i="12" s="1"/>
  <c r="W129" i="12" s="1"/>
  <c r="S127" i="12"/>
  <c r="H127" i="12"/>
  <c r="H129" i="12"/>
  <c r="H131" i="12"/>
  <c r="H126" i="12"/>
  <c r="F129" i="12"/>
  <c r="F126" i="12"/>
  <c r="T127" i="12"/>
  <c r="V127" i="12" s="1"/>
  <c r="W127" i="12" s="1"/>
  <c r="F127" i="12"/>
  <c r="S107" i="12"/>
  <c r="S108" i="12"/>
  <c r="S109" i="12"/>
  <c r="T97" i="12"/>
  <c r="V97" i="12" s="1"/>
  <c r="W97" i="12" s="1"/>
  <c r="F97" i="12"/>
  <c r="W94" i="12"/>
  <c r="T94" i="12"/>
  <c r="V94" i="12" s="1"/>
  <c r="S89" i="12"/>
  <c r="S90" i="12"/>
  <c r="S91" i="12"/>
  <c r="H94" i="12"/>
  <c r="F94" i="12"/>
  <c r="W83" i="12"/>
  <c r="T82" i="12"/>
  <c r="V82" i="12" s="1"/>
  <c r="W82" i="12" s="1"/>
  <c r="T83" i="12"/>
  <c r="V83" i="12" s="1"/>
  <c r="F82" i="12"/>
  <c r="F83" i="12"/>
  <c r="S84" i="12"/>
  <c r="H84" i="12"/>
  <c r="T77" i="12"/>
  <c r="V77" i="12" s="1"/>
  <c r="W77" i="12" s="1"/>
  <c r="T78" i="12"/>
  <c r="V78" i="12" s="1"/>
  <c r="W78" i="12" s="1"/>
  <c r="T79" i="12"/>
  <c r="V79" i="12" s="1"/>
  <c r="W79" i="12" s="1"/>
  <c r="T80" i="12"/>
  <c r="V80" i="12" s="1"/>
  <c r="W80" i="12" s="1"/>
  <c r="H76" i="12"/>
  <c r="H77" i="12"/>
  <c r="H79" i="12"/>
  <c r="H75" i="12"/>
  <c r="F76" i="12"/>
  <c r="F77" i="12"/>
  <c r="F78" i="12"/>
  <c r="F79" i="12"/>
  <c r="F80" i="12"/>
  <c r="S79" i="12"/>
  <c r="S76" i="12"/>
  <c r="T75" i="12"/>
  <c r="V75" i="12" s="1"/>
  <c r="W75" i="12" s="1"/>
  <c r="F75" i="12"/>
  <c r="W56" i="12"/>
  <c r="T56" i="12"/>
  <c r="V56" i="12" s="1"/>
  <c r="S55" i="12"/>
  <c r="H56" i="12"/>
  <c r="H57" i="12"/>
  <c r="H58" i="12"/>
  <c r="H59" i="12"/>
  <c r="H55" i="12"/>
  <c r="F56" i="12"/>
  <c r="F55" i="12"/>
  <c r="F53" i="12"/>
  <c r="T53" i="12"/>
  <c r="V53" i="12" s="1"/>
  <c r="W53" i="12" s="1"/>
  <c r="T52" i="12"/>
  <c r="V52" i="12" s="1"/>
  <c r="W52" i="12" s="1"/>
  <c r="F52" i="12"/>
  <c r="F50" i="12"/>
  <c r="T41" i="12"/>
  <c r="V41" i="12" s="1"/>
  <c r="W41" i="12" s="1"/>
  <c r="F35" i="12"/>
  <c r="T35" i="12"/>
  <c r="V35" i="12" s="1"/>
  <c r="W35" i="12" s="1"/>
  <c r="F36" i="12"/>
  <c r="T36" i="12"/>
  <c r="V36" i="12" s="1"/>
  <c r="W36" i="12" s="1"/>
  <c r="F37" i="12"/>
  <c r="T37" i="12"/>
  <c r="V37" i="12" s="1"/>
  <c r="W37" i="12" s="1"/>
  <c r="F38" i="12"/>
  <c r="T38" i="12"/>
  <c r="V38" i="12" s="1"/>
  <c r="W38" i="12"/>
  <c r="H34" i="12"/>
  <c r="T34" i="12"/>
  <c r="V34" i="12" s="1"/>
  <c r="W34" i="12" s="1"/>
  <c r="F34" i="12"/>
  <c r="S105" i="12"/>
  <c r="S121" i="12"/>
  <c r="S136" i="12"/>
  <c r="S140" i="12"/>
  <c r="S29" i="12"/>
  <c r="W30" i="17"/>
  <c r="T30" i="17"/>
  <c r="S30" i="17"/>
  <c r="H30" i="17"/>
  <c r="F30" i="17"/>
  <c r="W29" i="17"/>
  <c r="S29" i="17"/>
  <c r="H29" i="17"/>
  <c r="F29" i="17"/>
  <c r="W40" i="13"/>
  <c r="T40" i="13"/>
  <c r="H40" i="13"/>
  <c r="F40" i="13"/>
  <c r="W37" i="13"/>
  <c r="T37" i="13"/>
  <c r="H37" i="13"/>
  <c r="F37" i="13"/>
  <c r="S28" i="14"/>
  <c r="W35" i="15"/>
  <c r="T35" i="15"/>
  <c r="S35" i="15"/>
  <c r="H35" i="15"/>
  <c r="F35" i="15"/>
  <c r="H23" i="17"/>
  <c r="H22" i="17"/>
  <c r="W20" i="12"/>
  <c r="T20" i="12"/>
  <c r="F20" i="12"/>
  <c r="W19" i="12"/>
  <c r="T19" i="12"/>
  <c r="F19" i="12"/>
  <c r="W31" i="16"/>
  <c r="T31" i="16"/>
  <c r="S31" i="16"/>
  <c r="H31" i="16"/>
  <c r="F31" i="16"/>
  <c r="W30" i="16"/>
  <c r="T30" i="16"/>
  <c r="S30" i="16"/>
  <c r="H30" i="16"/>
  <c r="F30" i="16"/>
  <c r="W22" i="14"/>
  <c r="T22" i="14"/>
  <c r="F22" i="14"/>
  <c r="W35" i="16"/>
  <c r="T35" i="16"/>
  <c r="S35" i="16"/>
  <c r="H35" i="16"/>
  <c r="F35" i="16"/>
  <c r="W34" i="16"/>
  <c r="T34" i="16"/>
  <c r="S34" i="16"/>
  <c r="H34" i="16"/>
  <c r="F34" i="16"/>
  <c r="W32" i="15"/>
  <c r="T32" i="15"/>
  <c r="S32" i="15"/>
  <c r="H32" i="15"/>
  <c r="F32" i="15"/>
  <c r="W31" i="15"/>
  <c r="T31" i="15"/>
  <c r="S31" i="15"/>
  <c r="H31" i="15"/>
  <c r="F31" i="15"/>
  <c r="W23" i="14"/>
  <c r="T23" i="14"/>
  <c r="S23" i="14"/>
  <c r="H23" i="14"/>
  <c r="F23" i="14"/>
  <c r="W21" i="14"/>
  <c r="T21" i="14"/>
  <c r="S21" i="14"/>
  <c r="H21" i="14"/>
  <c r="F21" i="14"/>
  <c r="W16" i="12"/>
  <c r="T16" i="12"/>
  <c r="F16" i="12"/>
  <c r="W20" i="14"/>
  <c r="T20" i="14"/>
  <c r="F20" i="14"/>
  <c r="W26" i="13"/>
  <c r="W18" i="12"/>
  <c r="T18" i="12"/>
  <c r="F18" i="12"/>
  <c r="W24" i="13"/>
  <c r="W17" i="12"/>
  <c r="H144" i="17"/>
  <c r="F144" i="17"/>
  <c r="H41" i="17"/>
  <c r="H42" i="17"/>
  <c r="H43" i="17"/>
  <c r="H44" i="17"/>
  <c r="H47" i="17"/>
  <c r="H48" i="17"/>
  <c r="H49" i="17"/>
  <c r="H50" i="17"/>
  <c r="H53" i="17"/>
  <c r="H56" i="17"/>
  <c r="H57" i="17"/>
  <c r="H58" i="17"/>
  <c r="H59" i="17"/>
  <c r="H60" i="17"/>
  <c r="H63" i="17"/>
  <c r="H64" i="17"/>
  <c r="H67" i="17"/>
  <c r="H68" i="17"/>
  <c r="H69" i="17"/>
  <c r="H70" i="17"/>
  <c r="H71" i="17"/>
  <c r="H72" i="17"/>
  <c r="H73" i="17"/>
  <c r="H76" i="17"/>
  <c r="H77" i="17"/>
  <c r="H79" i="17"/>
  <c r="H80" i="17"/>
  <c r="H81" i="17"/>
  <c r="H82" i="17"/>
  <c r="H85" i="17"/>
  <c r="H86" i="17"/>
  <c r="H87" i="17"/>
  <c r="H88" i="17"/>
  <c r="H89" i="17"/>
  <c r="H90" i="17"/>
  <c r="H91" i="17"/>
  <c r="H92" i="17"/>
  <c r="H93" i="17"/>
  <c r="H96" i="17"/>
  <c r="H97" i="17"/>
  <c r="H98" i="17"/>
  <c r="H99" i="17"/>
  <c r="H100" i="17"/>
  <c r="H101" i="17"/>
  <c r="H102" i="17"/>
  <c r="H107" i="17"/>
  <c r="H108" i="17"/>
  <c r="H109" i="17"/>
  <c r="H112" i="17"/>
  <c r="H113" i="17"/>
  <c r="H114" i="17"/>
  <c r="H115" i="17"/>
  <c r="H116" i="17"/>
  <c r="H119" i="17"/>
  <c r="H129" i="17"/>
  <c r="H130" i="17"/>
  <c r="H131" i="17"/>
  <c r="H134" i="17"/>
  <c r="H135" i="17"/>
  <c r="H136" i="17"/>
  <c r="H137" i="17"/>
  <c r="H138" i="17"/>
  <c r="H139" i="17"/>
  <c r="H142" i="17"/>
  <c r="H145" i="17"/>
  <c r="H141" i="17"/>
  <c r="H133" i="17"/>
  <c r="H128" i="17"/>
  <c r="H123" i="17"/>
  <c r="H121" i="17"/>
  <c r="H118" i="17"/>
  <c r="H111" i="17"/>
  <c r="H106" i="17"/>
  <c r="H104" i="17"/>
  <c r="H95" i="17"/>
  <c r="H84" i="17"/>
  <c r="H75" i="17"/>
  <c r="H66" i="17"/>
  <c r="H62" i="17"/>
  <c r="H55" i="17"/>
  <c r="H52" i="17"/>
  <c r="H46" i="17"/>
  <c r="H40" i="17"/>
  <c r="H35" i="17"/>
  <c r="H36" i="17"/>
  <c r="H37" i="17"/>
  <c r="H38" i="17"/>
  <c r="H34" i="17"/>
  <c r="W136" i="15"/>
  <c r="F136" i="15"/>
  <c r="F151" i="13"/>
  <c r="T151" i="13"/>
  <c r="V151" i="13" s="1"/>
  <c r="W151" i="13" s="1"/>
  <c r="S23" i="16"/>
  <c r="H23" i="16"/>
  <c r="S20" i="15"/>
  <c r="H20" i="15"/>
  <c r="H21" i="13"/>
  <c r="S19" i="17"/>
  <c r="H19" i="17"/>
  <c r="H16" i="17"/>
  <c r="H17" i="17"/>
  <c r="S16" i="14"/>
  <c r="S15" i="14"/>
  <c r="F17" i="12"/>
  <c r="W17" i="13"/>
  <c r="T17" i="13"/>
  <c r="S17" i="13"/>
  <c r="H17" i="13"/>
  <c r="F17" i="13"/>
  <c r="S16" i="15"/>
  <c r="H16" i="15"/>
  <c r="W35" i="18"/>
  <c r="F35" i="18"/>
  <c r="W24" i="12"/>
  <c r="T24" i="12"/>
  <c r="S24" i="12"/>
  <c r="H24" i="12"/>
  <c r="F24" i="12"/>
  <c r="H32" i="14"/>
  <c r="H15" i="14"/>
  <c r="H16" i="14"/>
  <c r="X33" i="14"/>
  <c r="I33" i="14"/>
  <c r="T149" i="13"/>
  <c r="V149" i="13" s="1"/>
  <c r="W149" i="13" s="1"/>
  <c r="F149" i="13"/>
  <c r="H111" i="13"/>
  <c r="H102" i="13"/>
  <c r="H103" i="13"/>
  <c r="H101" i="13"/>
  <c r="H72" i="13"/>
  <c r="H71" i="13"/>
  <c r="H35" i="13"/>
  <c r="H16" i="13"/>
  <c r="H41" i="12"/>
  <c r="S40" i="12"/>
  <c r="F41" i="12"/>
  <c r="W131" i="12"/>
  <c r="T131" i="12"/>
  <c r="V131" i="12" s="1"/>
  <c r="F131" i="12"/>
  <c r="T84" i="12"/>
  <c r="V84" i="12" s="1"/>
  <c r="W84" i="12" s="1"/>
  <c r="F84" i="12"/>
  <c r="T76" i="12"/>
  <c r="V76" i="12" s="1"/>
  <c r="W76" i="12" s="1"/>
  <c r="T26" i="17"/>
  <c r="T28" i="17"/>
  <c r="T22" i="17"/>
  <c r="T23" i="17"/>
  <c r="T17" i="17"/>
  <c r="T19" i="17"/>
  <c r="T15" i="17"/>
  <c r="W138" i="15"/>
  <c r="H60" i="15"/>
  <c r="H62" i="15"/>
  <c r="H70" i="15"/>
  <c r="H71" i="15"/>
  <c r="H74" i="15"/>
  <c r="H76" i="15"/>
  <c r="H77" i="15"/>
  <c r="H78" i="15"/>
  <c r="H79" i="15"/>
  <c r="H80" i="15"/>
  <c r="H81" i="15"/>
  <c r="H96" i="15"/>
  <c r="H98" i="15"/>
  <c r="H104" i="15"/>
  <c r="H105" i="15"/>
  <c r="H115" i="15"/>
  <c r="H126" i="15"/>
  <c r="H127" i="15"/>
  <c r="H129" i="15"/>
  <c r="H139" i="15"/>
  <c r="H37" i="15"/>
  <c r="H39" i="15"/>
  <c r="H40" i="15"/>
  <c r="W135" i="15"/>
  <c r="F135" i="15"/>
  <c r="S17" i="15"/>
  <c r="W16" i="15"/>
  <c r="T16" i="15"/>
  <c r="F16" i="15"/>
  <c r="W16" i="13"/>
  <c r="F16" i="13"/>
  <c r="W28" i="14" l="1"/>
  <c r="T28" i="14"/>
  <c r="F28" i="14"/>
  <c r="T30" i="14"/>
  <c r="T32" i="14"/>
  <c r="W27" i="14"/>
  <c r="T27" i="14"/>
  <c r="F27" i="14"/>
  <c r="W27" i="18"/>
  <c r="T27" i="18"/>
  <c r="T36" i="18" s="1"/>
  <c r="F27" i="18"/>
  <c r="H45" i="16"/>
  <c r="H47" i="16"/>
  <c r="H48" i="16"/>
  <c r="H49" i="16"/>
  <c r="H50" i="16"/>
  <c r="H51" i="16"/>
  <c r="H53" i="16"/>
  <c r="H55" i="16"/>
  <c r="H57" i="16"/>
  <c r="H59" i="16"/>
  <c r="H62" i="16"/>
  <c r="H64" i="16"/>
  <c r="H66" i="16"/>
  <c r="H67" i="16"/>
  <c r="H68" i="16"/>
  <c r="H69" i="16"/>
  <c r="H70" i="16"/>
  <c r="H71" i="16"/>
  <c r="H72" i="16"/>
  <c r="H73" i="16"/>
  <c r="H75" i="16"/>
  <c r="H77" i="16"/>
  <c r="H78" i="16"/>
  <c r="H79" i="16"/>
  <c r="H80" i="16"/>
  <c r="H81" i="16"/>
  <c r="H82" i="16"/>
  <c r="H83" i="16"/>
  <c r="H84" i="16"/>
  <c r="H86" i="16"/>
  <c r="H87" i="16"/>
  <c r="H88" i="16"/>
  <c r="H89" i="16"/>
  <c r="H90" i="16"/>
  <c r="H91" i="16"/>
  <c r="H92" i="16"/>
  <c r="H97" i="16"/>
  <c r="H99" i="16"/>
  <c r="H101" i="16"/>
  <c r="H102" i="16"/>
  <c r="H104" i="16"/>
  <c r="H106" i="16"/>
  <c r="H107" i="16"/>
  <c r="H110" i="16"/>
  <c r="H113" i="16"/>
  <c r="H114" i="16"/>
  <c r="H116" i="16"/>
  <c r="H117" i="16"/>
  <c r="H119" i="16"/>
  <c r="H40" i="16"/>
  <c r="H44" i="16"/>
  <c r="T119" i="16"/>
  <c r="V119" i="16" s="1"/>
  <c r="T114" i="16"/>
  <c r="T116" i="16"/>
  <c r="T117" i="16"/>
  <c r="T107" i="16"/>
  <c r="S106" i="16"/>
  <c r="T113" i="16"/>
  <c r="T110" i="16"/>
  <c r="T106" i="16"/>
  <c r="T104" i="16"/>
  <c r="T102" i="16"/>
  <c r="T101" i="16"/>
  <c r="T99" i="16"/>
  <c r="T97" i="16"/>
  <c r="T87" i="16"/>
  <c r="T88" i="16"/>
  <c r="T89" i="16"/>
  <c r="T90" i="16"/>
  <c r="T91" i="16"/>
  <c r="T92" i="16"/>
  <c r="F89" i="16"/>
  <c r="F90" i="16"/>
  <c r="F91" i="16"/>
  <c r="T78" i="16"/>
  <c r="T79" i="16"/>
  <c r="T80" i="16"/>
  <c r="T81" i="16"/>
  <c r="T82" i="16"/>
  <c r="T83" i="16"/>
  <c r="T84" i="16"/>
  <c r="T67" i="16"/>
  <c r="T68" i="16"/>
  <c r="T69" i="16"/>
  <c r="T70" i="16"/>
  <c r="T71" i="16"/>
  <c r="T72" i="16"/>
  <c r="T73" i="16"/>
  <c r="W64" i="16"/>
  <c r="T64" i="16"/>
  <c r="F64" i="16"/>
  <c r="T86" i="16"/>
  <c r="T77" i="16"/>
  <c r="T75" i="16"/>
  <c r="T66" i="16"/>
  <c r="T62" i="16"/>
  <c r="W56" i="16"/>
  <c r="T56" i="16"/>
  <c r="F56" i="16"/>
  <c r="T55" i="16"/>
  <c r="T57" i="16"/>
  <c r="T48" i="16"/>
  <c r="T49" i="16"/>
  <c r="T50" i="16"/>
  <c r="T51" i="16"/>
  <c r="T45" i="16"/>
  <c r="T59" i="16"/>
  <c r="T53" i="16"/>
  <c r="T47" i="16"/>
  <c r="T44" i="16"/>
  <c r="T141" i="17"/>
  <c r="V141" i="17" s="1"/>
  <c r="V158" i="17" s="1"/>
  <c r="W158" i="17" s="1"/>
  <c r="T134" i="17"/>
  <c r="T135" i="17"/>
  <c r="T136" i="17"/>
  <c r="T137" i="17"/>
  <c r="T138" i="17"/>
  <c r="T139" i="17"/>
  <c r="T129" i="17"/>
  <c r="T130" i="17"/>
  <c r="T131" i="17"/>
  <c r="T124" i="17"/>
  <c r="T125" i="17"/>
  <c r="T126" i="17"/>
  <c r="T119" i="17"/>
  <c r="T112" i="17"/>
  <c r="T113" i="17"/>
  <c r="T114" i="17"/>
  <c r="T115" i="17"/>
  <c r="T116" i="17"/>
  <c r="T107" i="17"/>
  <c r="T108" i="17"/>
  <c r="T109" i="17"/>
  <c r="T96" i="17"/>
  <c r="T97" i="17"/>
  <c r="T98" i="17"/>
  <c r="T99" i="17"/>
  <c r="T100" i="17"/>
  <c r="T101" i="17"/>
  <c r="T102" i="17"/>
  <c r="T85" i="17"/>
  <c r="T86" i="17"/>
  <c r="T87" i="17"/>
  <c r="T88" i="17"/>
  <c r="T89" i="17"/>
  <c r="T90" i="17"/>
  <c r="T91" i="17"/>
  <c r="T92" i="17"/>
  <c r="T93" i="17"/>
  <c r="T76" i="17"/>
  <c r="T77" i="17"/>
  <c r="T79" i="17"/>
  <c r="T80" i="17"/>
  <c r="T81" i="17"/>
  <c r="T82" i="17"/>
  <c r="T67" i="17"/>
  <c r="T68" i="17"/>
  <c r="T69" i="17"/>
  <c r="T70" i="17"/>
  <c r="T71" i="17"/>
  <c r="T72" i="17"/>
  <c r="T73" i="17"/>
  <c r="T63" i="17"/>
  <c r="T64" i="17"/>
  <c r="T56" i="17"/>
  <c r="T57" i="17"/>
  <c r="T58" i="17"/>
  <c r="T59" i="17"/>
  <c r="T60" i="17"/>
  <c r="T53" i="17"/>
  <c r="T133" i="17"/>
  <c r="T128" i="17"/>
  <c r="T123" i="17"/>
  <c r="T121" i="17"/>
  <c r="T118" i="17"/>
  <c r="T111" i="17"/>
  <c r="T106" i="17"/>
  <c r="T104" i="17"/>
  <c r="T95" i="17"/>
  <c r="T84" i="17"/>
  <c r="T75" i="17"/>
  <c r="T66" i="17"/>
  <c r="T62" i="17"/>
  <c r="T55" i="17"/>
  <c r="T52" i="17"/>
  <c r="T47" i="17"/>
  <c r="T48" i="17"/>
  <c r="T49" i="17"/>
  <c r="T50" i="17"/>
  <c r="T46" i="17"/>
  <c r="T41" i="17"/>
  <c r="T42" i="17"/>
  <c r="T43" i="17"/>
  <c r="T44" i="17"/>
  <c r="T40" i="17"/>
  <c r="T35" i="17"/>
  <c r="T36" i="17"/>
  <c r="T37" i="17"/>
  <c r="T38" i="17"/>
  <c r="T34" i="17"/>
  <c r="T115" i="15"/>
  <c r="S115" i="15"/>
  <c r="T105" i="15"/>
  <c r="S105" i="15"/>
  <c r="T104" i="15"/>
  <c r="T98" i="15"/>
  <c r="T96" i="15"/>
  <c r="T77" i="15"/>
  <c r="T78" i="15"/>
  <c r="T79" i="15"/>
  <c r="T80" i="15"/>
  <c r="T81" i="15"/>
  <c r="T76" i="15"/>
  <c r="T74" i="15"/>
  <c r="T67" i="15"/>
  <c r="T68" i="15"/>
  <c r="T69" i="15"/>
  <c r="T70" i="15"/>
  <c r="T71" i="15"/>
  <c r="T66" i="15"/>
  <c r="T62" i="15"/>
  <c r="T60" i="15"/>
  <c r="T39" i="15"/>
  <c r="T40" i="15"/>
  <c r="T36" i="15"/>
  <c r="T37" i="15"/>
  <c r="W16" i="14" l="1"/>
  <c r="T16" i="14"/>
  <c r="F16" i="14"/>
  <c r="H34" i="13" l="1"/>
  <c r="H31" i="13"/>
  <c r="H32" i="13"/>
  <c r="H33" i="13"/>
  <c r="H28" i="13"/>
  <c r="H29" i="13"/>
  <c r="H30" i="13"/>
  <c r="H27" i="13"/>
  <c r="H22" i="13"/>
  <c r="H23" i="13"/>
  <c r="H18" i="13"/>
  <c r="H19" i="13"/>
  <c r="H20" i="13"/>
  <c r="W23" i="16"/>
  <c r="W20" i="15"/>
  <c r="W21" i="13"/>
  <c r="T28" i="16"/>
  <c r="T32" i="16"/>
  <c r="T36" i="16"/>
  <c r="T37" i="16"/>
  <c r="T38" i="16"/>
  <c r="T39" i="16"/>
  <c r="T23" i="16"/>
  <c r="T25" i="16"/>
  <c r="T26" i="16"/>
  <c r="T27" i="16"/>
  <c r="T16" i="16"/>
  <c r="T17" i="16"/>
  <c r="T18" i="16"/>
  <c r="T19" i="16"/>
  <c r="T21" i="16"/>
  <c r="T22" i="16"/>
  <c r="T20" i="16"/>
  <c r="T35" i="13"/>
  <c r="T21" i="13"/>
  <c r="T22" i="13"/>
  <c r="T23" i="13"/>
  <c r="T24" i="13"/>
  <c r="T26" i="13"/>
  <c r="T28" i="13"/>
  <c r="T29" i="13"/>
  <c r="T31" i="13"/>
  <c r="T32" i="13"/>
  <c r="T33" i="13"/>
  <c r="T34" i="13"/>
  <c r="T18" i="13"/>
  <c r="T19" i="13"/>
  <c r="T20" i="13"/>
  <c r="T15" i="13"/>
  <c r="T15" i="14"/>
  <c r="T33" i="14" s="1"/>
  <c r="F15" i="14"/>
  <c r="W19" i="17"/>
  <c r="F19" i="17"/>
  <c r="H16" i="16"/>
  <c r="H17" i="16"/>
  <c r="H18" i="16"/>
  <c r="H20" i="16"/>
  <c r="H21" i="16"/>
  <c r="H22" i="16"/>
  <c r="H24" i="16"/>
  <c r="H25" i="16"/>
  <c r="H26" i="16"/>
  <c r="H27" i="16"/>
  <c r="H28" i="16"/>
  <c r="H29" i="16"/>
  <c r="H32" i="16"/>
  <c r="H33" i="16"/>
  <c r="H36" i="16"/>
  <c r="T17" i="15"/>
  <c r="T18" i="15"/>
  <c r="T19" i="15"/>
  <c r="T20" i="15"/>
  <c r="T21" i="15"/>
  <c r="T22" i="15"/>
  <c r="T23" i="15"/>
  <c r="T24" i="15"/>
  <c r="T25" i="15"/>
  <c r="T27" i="15"/>
  <c r="T28" i="15"/>
  <c r="T29" i="15"/>
  <c r="T30" i="15"/>
  <c r="T33" i="15"/>
  <c r="H29" i="15"/>
  <c r="H30" i="15"/>
  <c r="H33" i="15"/>
  <c r="H27" i="15"/>
  <c r="H28" i="15"/>
  <c r="H22" i="15"/>
  <c r="H23" i="15"/>
  <c r="H24" i="15"/>
  <c r="H25" i="15"/>
  <c r="H21" i="15"/>
  <c r="H17" i="15"/>
  <c r="H18" i="15"/>
  <c r="H19" i="15"/>
  <c r="T127" i="13"/>
  <c r="V127" i="13" s="1"/>
  <c r="W127" i="13" s="1"/>
  <c r="T101" i="13"/>
  <c r="V101" i="13" s="1"/>
  <c r="W101" i="13" s="1"/>
  <c r="T96" i="13"/>
  <c r="V96" i="13" s="1"/>
  <c r="W96" i="13" s="1"/>
  <c r="T85" i="13"/>
  <c r="V85" i="13" s="1"/>
  <c r="W85" i="13" s="1"/>
  <c r="H85" i="13"/>
  <c r="F85" i="13"/>
  <c r="T64" i="13"/>
  <c r="V64" i="13" s="1"/>
  <c r="W64" i="13" s="1"/>
  <c r="F64" i="13"/>
  <c r="T103" i="13"/>
  <c r="V103" i="13" s="1"/>
  <c r="W103" i="13" s="1"/>
  <c r="F103" i="13"/>
  <c r="T102" i="13"/>
  <c r="V102" i="13" s="1"/>
  <c r="W102" i="13" s="1"/>
  <c r="F102" i="13"/>
  <c r="F101" i="13"/>
  <c r="T143" i="15" l="1"/>
  <c r="T143" i="13"/>
  <c r="V143" i="13" s="1"/>
  <c r="W143" i="13" s="1"/>
  <c r="F143" i="13"/>
  <c r="F127" i="13"/>
  <c r="F108" i="13"/>
  <c r="F124" i="13"/>
  <c r="T121" i="13"/>
  <c r="V121" i="13" s="1"/>
  <c r="W121" i="13" s="1"/>
  <c r="F121" i="13"/>
  <c r="T113" i="13"/>
  <c r="V113" i="13" s="1"/>
  <c r="W113" i="13" s="1"/>
  <c r="F113" i="13"/>
  <c r="T110" i="13"/>
  <c r="V110" i="13" s="1"/>
  <c r="W110" i="13" s="1"/>
  <c r="T111" i="13"/>
  <c r="V111" i="13" s="1"/>
  <c r="W111" i="13" s="1"/>
  <c r="T108" i="13"/>
  <c r="V108" i="13" s="1"/>
  <c r="W108" i="13" s="1"/>
  <c r="F110" i="13"/>
  <c r="F111" i="13"/>
  <c r="F96" i="13"/>
  <c r="S81" i="13"/>
  <c r="T72" i="13"/>
  <c r="V72" i="13" s="1"/>
  <c r="W72" i="13" s="1"/>
  <c r="T71" i="13"/>
  <c r="V71" i="13" s="1"/>
  <c r="W71" i="13" s="1"/>
  <c r="F72" i="13"/>
  <c r="F71" i="13"/>
  <c r="T52" i="13"/>
  <c r="V52" i="13" s="1"/>
  <c r="T55" i="13"/>
  <c r="V55" i="13" s="1"/>
  <c r="T56" i="13"/>
  <c r="V56" i="13" s="1"/>
  <c r="T57" i="13"/>
  <c r="V57" i="13" s="1"/>
  <c r="T58" i="13"/>
  <c r="V58" i="13" s="1"/>
  <c r="T59" i="13"/>
  <c r="V59" i="13" s="1"/>
  <c r="T61" i="13"/>
  <c r="V61" i="13" s="1"/>
  <c r="T62" i="13"/>
  <c r="V62" i="13" s="1"/>
  <c r="T63" i="13"/>
  <c r="V63" i="13" s="1"/>
  <c r="T65" i="13"/>
  <c r="V65" i="13" s="1"/>
  <c r="T67" i="13"/>
  <c r="V67" i="13" s="1"/>
  <c r="T75" i="13"/>
  <c r="V75" i="13" s="1"/>
  <c r="W75" i="13" s="1"/>
  <c r="T76" i="13"/>
  <c r="V76" i="13" s="1"/>
  <c r="T78" i="13"/>
  <c r="V78" i="13" s="1"/>
  <c r="T79" i="13"/>
  <c r="V79" i="13" s="1"/>
  <c r="T80" i="13"/>
  <c r="V80" i="13" s="1"/>
  <c r="T81" i="13"/>
  <c r="V81" i="13" s="1"/>
  <c r="T82" i="13"/>
  <c r="V82" i="13" s="1"/>
  <c r="T83" i="13"/>
  <c r="V83" i="13" s="1"/>
  <c r="T84" i="13"/>
  <c r="V84" i="13" s="1"/>
  <c r="T87" i="13"/>
  <c r="V87" i="13" s="1"/>
  <c r="T89" i="13"/>
  <c r="V89" i="13" s="1"/>
  <c r="T90" i="13"/>
  <c r="V90" i="13" s="1"/>
  <c r="T91" i="13"/>
  <c r="V91" i="13" s="1"/>
  <c r="T92" i="13"/>
  <c r="V92" i="13" s="1"/>
  <c r="T93" i="13"/>
  <c r="V93" i="13" s="1"/>
  <c r="T94" i="13"/>
  <c r="V94" i="13" s="1"/>
  <c r="T95" i="13"/>
  <c r="V95" i="13" s="1"/>
  <c r="T117" i="13"/>
  <c r="V117" i="13" s="1"/>
  <c r="T118" i="13"/>
  <c r="V118" i="13" s="1"/>
  <c r="T119" i="13"/>
  <c r="V119" i="13" s="1"/>
  <c r="T120" i="13"/>
  <c r="V120" i="13" s="1"/>
  <c r="T122" i="13"/>
  <c r="V122" i="13" s="1"/>
  <c r="T124" i="13"/>
  <c r="V124" i="13" s="1"/>
  <c r="T125" i="13"/>
  <c r="V125" i="13" s="1"/>
  <c r="T130" i="13"/>
  <c r="V130" i="13" s="1"/>
  <c r="T131" i="13"/>
  <c r="V131" i="13" s="1"/>
  <c r="T134" i="13"/>
  <c r="V134" i="13" s="1"/>
  <c r="T135" i="13"/>
  <c r="V135" i="13" s="1"/>
  <c r="T136" i="13"/>
  <c r="V136" i="13" s="1"/>
  <c r="T137" i="13"/>
  <c r="V137" i="13" s="1"/>
  <c r="W137" i="13" s="1"/>
  <c r="T147" i="13"/>
  <c r="V147" i="13" s="1"/>
  <c r="T153" i="13"/>
  <c r="V153" i="13" s="1"/>
  <c r="T154" i="13"/>
  <c r="V154" i="13" s="1"/>
  <c r="T155" i="13"/>
  <c r="V155" i="13" s="1"/>
  <c r="T157" i="13"/>
  <c r="V157" i="13" s="1"/>
  <c r="T50" i="13"/>
  <c r="V50" i="13" s="1"/>
  <c r="V158" i="13" s="1"/>
  <c r="W158" i="13" s="1"/>
  <c r="H52" i="13"/>
  <c r="H55" i="13"/>
  <c r="H56" i="13"/>
  <c r="H57" i="13"/>
  <c r="H58" i="13"/>
  <c r="H59" i="13"/>
  <c r="H61" i="13"/>
  <c r="H62" i="13"/>
  <c r="H63" i="13"/>
  <c r="H65" i="13"/>
  <c r="H67" i="13"/>
  <c r="H75" i="13"/>
  <c r="H76" i="13"/>
  <c r="H78" i="13"/>
  <c r="H79" i="13"/>
  <c r="H80" i="13"/>
  <c r="H81" i="13"/>
  <c r="H82" i="13"/>
  <c r="H83" i="13"/>
  <c r="H84" i="13"/>
  <c r="H87" i="13"/>
  <c r="H89" i="13"/>
  <c r="H90" i="13"/>
  <c r="H91" i="13"/>
  <c r="H92" i="13"/>
  <c r="H93" i="13"/>
  <c r="H94" i="13"/>
  <c r="H95" i="13"/>
  <c r="H117" i="13"/>
  <c r="H118" i="13"/>
  <c r="H119" i="13"/>
  <c r="H120" i="13"/>
  <c r="H122" i="13"/>
  <c r="H124" i="13"/>
  <c r="H125" i="13"/>
  <c r="H130" i="13"/>
  <c r="H131" i="13"/>
  <c r="H134" i="13"/>
  <c r="H135" i="13"/>
  <c r="H136" i="13"/>
  <c r="H147" i="13"/>
  <c r="H148" i="13"/>
  <c r="H153" i="13"/>
  <c r="H154" i="13"/>
  <c r="H155" i="13"/>
  <c r="H157" i="13"/>
  <c r="H50" i="13"/>
  <c r="T136" i="12"/>
  <c r="T137" i="12"/>
  <c r="T138" i="12"/>
  <c r="T139" i="12"/>
  <c r="V139" i="12" s="1"/>
  <c r="W139" i="12" s="1"/>
  <c r="T140" i="12"/>
  <c r="T134" i="12"/>
  <c r="T122" i="12"/>
  <c r="V122" i="12" s="1"/>
  <c r="T123" i="12"/>
  <c r="V123" i="12" s="1"/>
  <c r="T124" i="12"/>
  <c r="V124" i="12" s="1"/>
  <c r="T117" i="12"/>
  <c r="T118" i="12"/>
  <c r="T119" i="12"/>
  <c r="T112" i="12"/>
  <c r="V112" i="12" s="1"/>
  <c r="T121" i="12"/>
  <c r="V121" i="12" s="1"/>
  <c r="T116" i="12"/>
  <c r="T114" i="12"/>
  <c r="V114" i="12" s="1"/>
  <c r="T111" i="12"/>
  <c r="V111" i="12" s="1"/>
  <c r="T105" i="12"/>
  <c r="V105" i="12" s="1"/>
  <c r="T106" i="12"/>
  <c r="V106" i="12" s="1"/>
  <c r="T107" i="12"/>
  <c r="V107" i="12" s="1"/>
  <c r="T108" i="12"/>
  <c r="V108" i="12" s="1"/>
  <c r="T109" i="12"/>
  <c r="V109" i="12" s="1"/>
  <c r="T104" i="12"/>
  <c r="V104" i="12" s="1"/>
  <c r="T100" i="12"/>
  <c r="V100" i="12" s="1"/>
  <c r="T101" i="12"/>
  <c r="V101" i="12" s="1"/>
  <c r="T102" i="12"/>
  <c r="V102" i="12" s="1"/>
  <c r="T99" i="12"/>
  <c r="V99" i="12" s="1"/>
  <c r="T91" i="12"/>
  <c r="V91" i="12" s="1"/>
  <c r="W91" i="12" s="1"/>
  <c r="H91" i="12"/>
  <c r="F91" i="12"/>
  <c r="T89" i="12"/>
  <c r="V89" i="12" s="1"/>
  <c r="T90" i="12"/>
  <c r="V90" i="12" s="1"/>
  <c r="T92" i="12"/>
  <c r="V92" i="12" s="1"/>
  <c r="T93" i="12"/>
  <c r="V93" i="12" s="1"/>
  <c r="T95" i="12"/>
  <c r="V95" i="12" s="1"/>
  <c r="T88" i="12"/>
  <c r="V88" i="12" s="1"/>
  <c r="T73" i="12"/>
  <c r="V73" i="12" s="1"/>
  <c r="T66" i="12"/>
  <c r="V66" i="12" s="1"/>
  <c r="T67" i="12"/>
  <c r="V67" i="12" s="1"/>
  <c r="T68" i="12"/>
  <c r="V68" i="12" s="1"/>
  <c r="T69" i="12"/>
  <c r="V69" i="12" s="1"/>
  <c r="T70" i="12"/>
  <c r="V70" i="12" s="1"/>
  <c r="T71" i="12"/>
  <c r="V71" i="12" s="1"/>
  <c r="T65" i="12"/>
  <c r="V65" i="12" s="1"/>
  <c r="W69" i="12"/>
  <c r="F69" i="12"/>
  <c r="T62" i="12"/>
  <c r="V62" i="12" s="1"/>
  <c r="T63" i="12"/>
  <c r="V63" i="12" s="1"/>
  <c r="T61" i="12"/>
  <c r="V61" i="12" s="1"/>
  <c r="T57" i="12"/>
  <c r="V57" i="12" s="1"/>
  <c r="W57" i="12" s="1"/>
  <c r="T58" i="12"/>
  <c r="V58" i="12" s="1"/>
  <c r="W58" i="12" s="1"/>
  <c r="T59" i="12"/>
  <c r="V59" i="12" s="1"/>
  <c r="T42" i="12"/>
  <c r="V42" i="12" s="1"/>
  <c r="T43" i="12"/>
  <c r="V43" i="12" s="1"/>
  <c r="T44" i="12"/>
  <c r="V44" i="12" s="1"/>
  <c r="T40" i="12"/>
  <c r="V40" i="12" s="1"/>
  <c r="T47" i="12"/>
  <c r="V47" i="12" s="1"/>
  <c r="T48" i="12"/>
  <c r="V48" i="12" s="1"/>
  <c r="T49" i="12"/>
  <c r="V49" i="12" s="1"/>
  <c r="T50" i="12"/>
  <c r="V50" i="12" s="1"/>
  <c r="T46" i="12"/>
  <c r="V46" i="12" s="1"/>
  <c r="T55" i="12"/>
  <c r="V55" i="12" s="1"/>
  <c r="W55" i="12" s="1"/>
  <c r="H134" i="12"/>
  <c r="H136" i="12"/>
  <c r="H137" i="12"/>
  <c r="H138" i="12"/>
  <c r="H139" i="12"/>
  <c r="H140" i="12"/>
  <c r="H104" i="12"/>
  <c r="H105" i="12"/>
  <c r="H106" i="12"/>
  <c r="H107" i="12"/>
  <c r="H108" i="12"/>
  <c r="H109" i="12"/>
  <c r="H111" i="12"/>
  <c r="H112" i="12"/>
  <c r="H114" i="12"/>
  <c r="H116" i="12"/>
  <c r="H117" i="12"/>
  <c r="H118" i="12"/>
  <c r="H119" i="12"/>
  <c r="H121" i="12"/>
  <c r="H122" i="12"/>
  <c r="H123" i="12"/>
  <c r="H124" i="12"/>
  <c r="H68" i="12"/>
  <c r="H70" i="12"/>
  <c r="H71" i="12"/>
  <c r="H73" i="12"/>
  <c r="H88" i="12"/>
  <c r="H89" i="12"/>
  <c r="H90" i="12"/>
  <c r="H92" i="12"/>
  <c r="H93" i="12"/>
  <c r="H95" i="12"/>
  <c r="H99" i="12"/>
  <c r="H100" i="12"/>
  <c r="H101" i="12"/>
  <c r="H102" i="12"/>
  <c r="H46" i="12"/>
  <c r="H47" i="12"/>
  <c r="H48" i="12"/>
  <c r="H49" i="12"/>
  <c r="H50" i="12"/>
  <c r="H61" i="12"/>
  <c r="H62" i="12"/>
  <c r="H63" i="12"/>
  <c r="H65" i="12"/>
  <c r="H66" i="12"/>
  <c r="H67" i="12"/>
  <c r="H42" i="12"/>
  <c r="H43" i="12"/>
  <c r="H44" i="12"/>
  <c r="H40" i="12"/>
  <c r="W31" i="17"/>
  <c r="T31" i="17"/>
  <c r="T158" i="17" s="1"/>
  <c r="S31" i="17"/>
  <c r="H31" i="17"/>
  <c r="W29" i="12"/>
  <c r="T29" i="12"/>
  <c r="H29" i="12"/>
  <c r="F29" i="12"/>
  <c r="W41" i="13"/>
  <c r="W42" i="13"/>
  <c r="T41" i="13"/>
  <c r="T42" i="13"/>
  <c r="H25" i="12"/>
  <c r="H26" i="12"/>
  <c r="H28" i="12"/>
  <c r="H38" i="16"/>
  <c r="H39" i="16"/>
  <c r="H26" i="17"/>
  <c r="H28" i="17"/>
  <c r="T38" i="13"/>
  <c r="T39" i="13"/>
  <c r="H41" i="13"/>
  <c r="H42" i="13"/>
  <c r="H39" i="13"/>
  <c r="T26" i="12"/>
  <c r="T28" i="12"/>
  <c r="T25" i="12"/>
  <c r="H22" i="12"/>
  <c r="T23" i="12"/>
  <c r="T36" i="13"/>
  <c r="T158" i="13" s="1"/>
  <c r="H36" i="13"/>
  <c r="H23" i="12"/>
  <c r="H37" i="16"/>
  <c r="H34" i="15"/>
  <c r="W35" i="13"/>
  <c r="H21" i="12"/>
  <c r="W36" i="15"/>
  <c r="S36" i="15"/>
  <c r="H36" i="15"/>
  <c r="F36" i="15"/>
  <c r="H30" i="14"/>
  <c r="W38" i="13"/>
  <c r="S38" i="13"/>
  <c r="H38" i="13"/>
  <c r="F38" i="13"/>
  <c r="H15" i="12"/>
  <c r="H15" i="13"/>
  <c r="H15" i="17"/>
  <c r="H15" i="15"/>
  <c r="W47" i="12"/>
  <c r="F23" i="16" l="1"/>
  <c r="F24" i="16" l="1"/>
  <c r="S24" i="16"/>
  <c r="W24" i="16"/>
  <c r="F20" i="15" l="1"/>
  <c r="S136" i="13"/>
  <c r="F137" i="13"/>
  <c r="F75" i="13" l="1"/>
  <c r="F21" i="13" l="1"/>
  <c r="F57" i="12" l="1"/>
  <c r="F58" i="12"/>
  <c r="J158" i="17" l="1"/>
  <c r="K158" i="17"/>
  <c r="L158" i="17"/>
  <c r="M158" i="17"/>
  <c r="P158" i="17"/>
  <c r="Q158" i="17"/>
  <c r="R158" i="17"/>
  <c r="F71" i="15"/>
  <c r="S139" i="12"/>
  <c r="Z143" i="15"/>
  <c r="AA143" i="15"/>
  <c r="AB143" i="15"/>
  <c r="Y143" i="15"/>
  <c r="W157" i="13"/>
  <c r="F157" i="13"/>
  <c r="W153" i="13"/>
  <c r="F153" i="13"/>
  <c r="W140" i="12"/>
  <c r="F140" i="12"/>
  <c r="F136" i="12"/>
  <c r="Y158" i="17"/>
  <c r="Z158" i="17"/>
  <c r="AA158" i="17"/>
  <c r="AB158" i="17"/>
  <c r="Y131" i="16"/>
  <c r="Z131" i="16"/>
  <c r="AA131" i="16"/>
  <c r="AB131" i="16"/>
  <c r="W106" i="16"/>
  <c r="F106" i="16"/>
  <c r="F102" i="16"/>
  <c r="F153" i="17"/>
  <c r="F154" i="17"/>
  <c r="F155" i="17"/>
  <c r="F156" i="17"/>
  <c r="F142" i="17"/>
  <c r="F145" i="17"/>
  <c r="F134" i="17"/>
  <c r="F135" i="17"/>
  <c r="F136" i="17"/>
  <c r="F137" i="17"/>
  <c r="F138" i="17"/>
  <c r="F139" i="17"/>
  <c r="F129" i="17"/>
  <c r="F130" i="17"/>
  <c r="F131" i="17"/>
  <c r="F124" i="17"/>
  <c r="F125" i="17"/>
  <c r="F126" i="17"/>
  <c r="F121" i="17"/>
  <c r="F119" i="17"/>
  <c r="F112" i="17"/>
  <c r="F113" i="17"/>
  <c r="F114" i="17"/>
  <c r="F115" i="17"/>
  <c r="F116" i="17"/>
  <c r="F107" i="17"/>
  <c r="F108" i="17"/>
  <c r="F109" i="17"/>
  <c r="F96" i="17"/>
  <c r="F97" i="17"/>
  <c r="F98" i="17"/>
  <c r="F99" i="17"/>
  <c r="F100" i="17"/>
  <c r="F101" i="17"/>
  <c r="F102" i="17"/>
  <c r="F85" i="17"/>
  <c r="F86" i="17"/>
  <c r="F87" i="17"/>
  <c r="F88" i="17"/>
  <c r="F89" i="17"/>
  <c r="F90" i="17"/>
  <c r="F91" i="17"/>
  <c r="F92" i="17"/>
  <c r="F93" i="17"/>
  <c r="F76" i="17"/>
  <c r="F77" i="17"/>
  <c r="F79" i="17"/>
  <c r="F80" i="17"/>
  <c r="F81" i="17"/>
  <c r="F82" i="17"/>
  <c r="F67" i="17"/>
  <c r="F68" i="17"/>
  <c r="F69" i="17"/>
  <c r="F70" i="17"/>
  <c r="F71" i="17"/>
  <c r="F72" i="17"/>
  <c r="F73" i="17"/>
  <c r="F63" i="17"/>
  <c r="F64" i="17"/>
  <c r="F56" i="17"/>
  <c r="F57" i="17"/>
  <c r="F58" i="17"/>
  <c r="F59" i="17"/>
  <c r="F60" i="17"/>
  <c r="F53" i="17"/>
  <c r="F50" i="17"/>
  <c r="F49" i="17"/>
  <c r="F48" i="17"/>
  <c r="F47" i="17"/>
  <c r="F44" i="17"/>
  <c r="F43" i="17"/>
  <c r="F42" i="17"/>
  <c r="F41" i="17"/>
  <c r="F35" i="17"/>
  <c r="F36" i="17"/>
  <c r="F37" i="17"/>
  <c r="F38" i="17"/>
  <c r="F115" i="15"/>
  <c r="F116" i="15"/>
  <c r="W115" i="15"/>
  <c r="W105" i="15"/>
  <c r="F105" i="15"/>
  <c r="F67" i="15"/>
  <c r="F68" i="15"/>
  <c r="F69" i="15"/>
  <c r="F114" i="16"/>
  <c r="F116" i="16"/>
  <c r="F117" i="16"/>
  <c r="F88" i="16"/>
  <c r="F92" i="16"/>
  <c r="F87" i="16"/>
  <c r="F78" i="16"/>
  <c r="F79" i="16"/>
  <c r="F80" i="16"/>
  <c r="F81" i="16"/>
  <c r="F82" i="16"/>
  <c r="F83" i="16"/>
  <c r="F84" i="16"/>
  <c r="F67" i="16"/>
  <c r="F68" i="16"/>
  <c r="F69" i="16"/>
  <c r="F70" i="16"/>
  <c r="F71" i="16"/>
  <c r="F72" i="16"/>
  <c r="F73" i="16"/>
  <c r="F55" i="16"/>
  <c r="F57" i="16"/>
  <c r="F48" i="16"/>
  <c r="F49" i="16"/>
  <c r="F50" i="16"/>
  <c r="F51" i="16"/>
  <c r="F45" i="16"/>
  <c r="F119" i="16"/>
  <c r="F113" i="16"/>
  <c r="F110" i="16"/>
  <c r="F107" i="16"/>
  <c r="F104" i="16"/>
  <c r="F101" i="16"/>
  <c r="F99" i="16"/>
  <c r="F97" i="16"/>
  <c r="F86" i="16"/>
  <c r="F77" i="16"/>
  <c r="F75" i="16"/>
  <c r="F66" i="16"/>
  <c r="F62" i="16"/>
  <c r="F59" i="16"/>
  <c r="F53" i="16"/>
  <c r="F47" i="16"/>
  <c r="F44" i="16"/>
  <c r="F141" i="17"/>
  <c r="F133" i="17"/>
  <c r="F128" i="17"/>
  <c r="F123" i="17"/>
  <c r="F118" i="17"/>
  <c r="F111" i="17"/>
  <c r="F106" i="17"/>
  <c r="F104" i="17"/>
  <c r="F95" i="17"/>
  <c r="F84" i="17"/>
  <c r="F75" i="17"/>
  <c r="F66" i="17"/>
  <c r="F62" i="17"/>
  <c r="F55" i="17"/>
  <c r="F52" i="17"/>
  <c r="F46" i="17"/>
  <c r="F40" i="17"/>
  <c r="F34" i="17"/>
  <c r="S70" i="15"/>
  <c r="W77" i="15"/>
  <c r="W78" i="15"/>
  <c r="W79" i="15"/>
  <c r="W80" i="15"/>
  <c r="W81" i="15"/>
  <c r="W127" i="15"/>
  <c r="W129" i="15"/>
  <c r="W133" i="15"/>
  <c r="F127" i="15"/>
  <c r="F129" i="15"/>
  <c r="F133" i="15"/>
  <c r="F138" i="15"/>
  <c r="F139" i="15"/>
  <c r="F77" i="15"/>
  <c r="F78" i="15"/>
  <c r="F79" i="15"/>
  <c r="F80" i="15"/>
  <c r="F81" i="15"/>
  <c r="F70" i="15"/>
  <c r="F54" i="15"/>
  <c r="F55" i="15"/>
  <c r="F56" i="15"/>
  <c r="F57" i="15"/>
  <c r="W126" i="15"/>
  <c r="W104" i="15"/>
  <c r="W98" i="15"/>
  <c r="W96" i="15"/>
  <c r="W76" i="15"/>
  <c r="W74" i="15"/>
  <c r="W62" i="15"/>
  <c r="W60" i="15"/>
  <c r="F126" i="15"/>
  <c r="F107" i="15"/>
  <c r="F104" i="15"/>
  <c r="F98" i="15"/>
  <c r="F96" i="15"/>
  <c r="F76" i="15"/>
  <c r="F74" i="15"/>
  <c r="F66" i="15"/>
  <c r="F62" i="15"/>
  <c r="F60" i="15"/>
  <c r="F53" i="15"/>
  <c r="F45" i="15"/>
  <c r="Y158" i="13"/>
  <c r="Z158" i="13"/>
  <c r="X158" i="13"/>
  <c r="W148" i="13"/>
  <c r="W154" i="13"/>
  <c r="W155" i="13"/>
  <c r="W130" i="13"/>
  <c r="S130" i="13"/>
  <c r="F130" i="13"/>
  <c r="W135" i="13"/>
  <c r="W136" i="13"/>
  <c r="W125" i="13"/>
  <c r="W122" i="13"/>
  <c r="W120" i="13"/>
  <c r="W119" i="13"/>
  <c r="W118" i="13"/>
  <c r="W90" i="13"/>
  <c r="W91" i="13"/>
  <c r="W92" i="13"/>
  <c r="W93" i="13"/>
  <c r="W94" i="13"/>
  <c r="W95" i="13"/>
  <c r="F91" i="13"/>
  <c r="F92" i="13"/>
  <c r="F93" i="13"/>
  <c r="W79" i="13"/>
  <c r="W80" i="13"/>
  <c r="W81" i="13"/>
  <c r="W82" i="13"/>
  <c r="W83" i="13"/>
  <c r="W84" i="13"/>
  <c r="F81" i="13"/>
  <c r="W76" i="13"/>
  <c r="F65" i="13"/>
  <c r="W65" i="13"/>
  <c r="W63" i="13"/>
  <c r="W62" i="13"/>
  <c r="W56" i="13"/>
  <c r="W57" i="13"/>
  <c r="W58" i="13"/>
  <c r="W59" i="13"/>
  <c r="W52" i="13"/>
  <c r="W137" i="12"/>
  <c r="W123" i="12"/>
  <c r="W124" i="12"/>
  <c r="W121" i="12"/>
  <c r="F121" i="12"/>
  <c r="W117" i="12"/>
  <c r="W118" i="12"/>
  <c r="W119" i="12"/>
  <c r="W112" i="12"/>
  <c r="F112" i="12"/>
  <c r="W106" i="12"/>
  <c r="W107" i="12"/>
  <c r="W108" i="12"/>
  <c r="W109" i="12"/>
  <c r="F105" i="12"/>
  <c r="W105" i="12"/>
  <c r="W102" i="12"/>
  <c r="W101" i="12"/>
  <c r="W100" i="12"/>
  <c r="W89" i="12"/>
  <c r="W90" i="12"/>
  <c r="W92" i="12"/>
  <c r="W93" i="12"/>
  <c r="W95" i="12"/>
  <c r="W71" i="12"/>
  <c r="W70" i="12"/>
  <c r="W68" i="12"/>
  <c r="W67" i="12"/>
  <c r="W66" i="12"/>
  <c r="W62" i="12"/>
  <c r="W63" i="12"/>
  <c r="W59" i="12"/>
  <c r="W50" i="12"/>
  <c r="W49" i="12"/>
  <c r="W48" i="12"/>
  <c r="W40" i="12"/>
  <c r="F40" i="12"/>
  <c r="F137" i="12"/>
  <c r="F138" i="12"/>
  <c r="F123" i="12"/>
  <c r="F124" i="12"/>
  <c r="F117" i="12"/>
  <c r="F118" i="12"/>
  <c r="F119" i="12"/>
  <c r="F106" i="12"/>
  <c r="F107" i="12"/>
  <c r="F108" i="12"/>
  <c r="F109" i="12"/>
  <c r="F100" i="12"/>
  <c r="F101" i="12"/>
  <c r="F102" i="12"/>
  <c r="F89" i="12"/>
  <c r="F90" i="12"/>
  <c r="F92" i="12"/>
  <c r="F93" i="12"/>
  <c r="F95" i="12"/>
  <c r="F66" i="12"/>
  <c r="F67" i="12"/>
  <c r="F68" i="12"/>
  <c r="F70" i="12"/>
  <c r="F71" i="12"/>
  <c r="F62" i="12"/>
  <c r="F63" i="12"/>
  <c r="F59" i="12"/>
  <c r="F47" i="12"/>
  <c r="F48" i="12"/>
  <c r="F49" i="12"/>
  <c r="F122" i="12"/>
  <c r="F116" i="12"/>
  <c r="F114" i="12"/>
  <c r="F111" i="12"/>
  <c r="F104" i="12"/>
  <c r="F99" i="12"/>
  <c r="F88" i="12"/>
  <c r="F73" i="12"/>
  <c r="F65" i="12"/>
  <c r="F61" i="12"/>
  <c r="F46" i="12"/>
  <c r="F42" i="12"/>
  <c r="F43" i="12"/>
  <c r="F44" i="12"/>
  <c r="W48" i="16"/>
  <c r="W49" i="16"/>
  <c r="W50" i="16"/>
  <c r="W51" i="16"/>
  <c r="W55" i="16"/>
  <c r="W57" i="16"/>
  <c r="W67" i="16"/>
  <c r="W68" i="16"/>
  <c r="W69" i="16"/>
  <c r="W70" i="16"/>
  <c r="W71" i="16"/>
  <c r="W72" i="16"/>
  <c r="W73" i="16"/>
  <c r="W78" i="16"/>
  <c r="W79" i="16"/>
  <c r="W80" i="16"/>
  <c r="W81" i="16"/>
  <c r="W82" i="16"/>
  <c r="W83" i="16"/>
  <c r="W84" i="16"/>
  <c r="W87" i="16"/>
  <c r="W88" i="16"/>
  <c r="W89" i="16"/>
  <c r="W90" i="16"/>
  <c r="W91" i="16"/>
  <c r="W92" i="16"/>
  <c r="W102" i="16"/>
  <c r="W114" i="16"/>
  <c r="W116" i="16"/>
  <c r="W117" i="16"/>
  <c r="W45" i="16"/>
  <c r="W113" i="16"/>
  <c r="W110" i="16"/>
  <c r="W107" i="16"/>
  <c r="W104" i="16"/>
  <c r="W101" i="16"/>
  <c r="W99" i="16"/>
  <c r="W97" i="16"/>
  <c r="W86" i="16"/>
  <c r="W77" i="16"/>
  <c r="W75" i="16"/>
  <c r="W66" i="16"/>
  <c r="W62" i="16"/>
  <c r="W59" i="16"/>
  <c r="W53" i="16"/>
  <c r="W47" i="16"/>
  <c r="W44" i="16"/>
  <c r="W134" i="17"/>
  <c r="W135" i="17"/>
  <c r="W136" i="17"/>
  <c r="W137" i="17"/>
  <c r="W138" i="17"/>
  <c r="W139" i="17"/>
  <c r="W129" i="17"/>
  <c r="W130" i="17"/>
  <c r="W131" i="17"/>
  <c r="W125" i="17"/>
  <c r="W126" i="17"/>
  <c r="W124" i="17"/>
  <c r="W119" i="17"/>
  <c r="W112" i="17"/>
  <c r="W113" i="17"/>
  <c r="W114" i="17"/>
  <c r="W115" i="17"/>
  <c r="W116" i="17"/>
  <c r="W107" i="17"/>
  <c r="W108" i="17"/>
  <c r="W109" i="17"/>
  <c r="W96" i="17"/>
  <c r="W97" i="17"/>
  <c r="W98" i="17"/>
  <c r="W99" i="17"/>
  <c r="W100" i="17"/>
  <c r="W101" i="17"/>
  <c r="W102" i="17"/>
  <c r="W85" i="17"/>
  <c r="W86" i="17"/>
  <c r="W87" i="17"/>
  <c r="W88" i="17"/>
  <c r="W89" i="17"/>
  <c r="W90" i="17"/>
  <c r="W91" i="17"/>
  <c r="W92" i="17"/>
  <c r="W93" i="17"/>
  <c r="W76" i="17"/>
  <c r="W77" i="17"/>
  <c r="W79" i="17"/>
  <c r="W80" i="17"/>
  <c r="W81" i="17"/>
  <c r="W82" i="17"/>
  <c r="W67" i="17"/>
  <c r="W68" i="17"/>
  <c r="W69" i="17"/>
  <c r="W70" i="17"/>
  <c r="W71" i="17"/>
  <c r="W72" i="17"/>
  <c r="W73" i="17"/>
  <c r="W63" i="17"/>
  <c r="W64" i="17"/>
  <c r="W56" i="17"/>
  <c r="W57" i="17"/>
  <c r="W58" i="17"/>
  <c r="W59" i="17"/>
  <c r="W60" i="17"/>
  <c r="W53" i="17"/>
  <c r="W47" i="17"/>
  <c r="W48" i="17"/>
  <c r="W49" i="17"/>
  <c r="W50" i="17"/>
  <c r="W41" i="17"/>
  <c r="W42" i="17"/>
  <c r="W43" i="17"/>
  <c r="W44" i="17"/>
  <c r="W35" i="17"/>
  <c r="W36" i="17"/>
  <c r="W37" i="17"/>
  <c r="W38" i="17"/>
  <c r="W141" i="17"/>
  <c r="W133" i="17"/>
  <c r="W128" i="17"/>
  <c r="W123" i="17"/>
  <c r="W121" i="17"/>
  <c r="W118" i="17"/>
  <c r="W111" i="17"/>
  <c r="W106" i="17"/>
  <c r="W104" i="17"/>
  <c r="W95" i="17"/>
  <c r="W84" i="17"/>
  <c r="W75" i="17"/>
  <c r="W66" i="17"/>
  <c r="W62" i="17"/>
  <c r="W55" i="17"/>
  <c r="W52" i="17"/>
  <c r="W46" i="17"/>
  <c r="W40" i="17"/>
  <c r="W34" i="17"/>
  <c r="S35" i="17"/>
  <c r="S36" i="17"/>
  <c r="S37" i="17"/>
  <c r="S38" i="17"/>
  <c r="W32" i="14"/>
  <c r="W147" i="13"/>
  <c r="W134" i="13"/>
  <c r="W131" i="13"/>
  <c r="W124" i="13"/>
  <c r="W117" i="13"/>
  <c r="W89" i="13"/>
  <c r="W87" i="13"/>
  <c r="W78" i="13"/>
  <c r="W67" i="13"/>
  <c r="W61" i="13"/>
  <c r="W55" i="13"/>
  <c r="W50" i="13"/>
  <c r="F52" i="13"/>
  <c r="F56" i="13"/>
  <c r="F57" i="13"/>
  <c r="F58" i="13"/>
  <c r="F59" i="13"/>
  <c r="F62" i="13"/>
  <c r="F63" i="13"/>
  <c r="F79" i="13"/>
  <c r="F80" i="13"/>
  <c r="F82" i="13"/>
  <c r="F83" i="13"/>
  <c r="F84" i="13"/>
  <c r="F90" i="13"/>
  <c r="F94" i="13"/>
  <c r="F95" i="13"/>
  <c r="F118" i="13"/>
  <c r="F119" i="13"/>
  <c r="F120" i="13"/>
  <c r="F122" i="13"/>
  <c r="F125" i="13"/>
  <c r="F135" i="13"/>
  <c r="F136" i="13"/>
  <c r="F148" i="13"/>
  <c r="F154" i="13"/>
  <c r="F155" i="13"/>
  <c r="F147" i="13"/>
  <c r="F134" i="13"/>
  <c r="F131" i="13"/>
  <c r="F117" i="13"/>
  <c r="F89" i="13"/>
  <c r="F87" i="13"/>
  <c r="F78" i="13"/>
  <c r="F76" i="13"/>
  <c r="F67" i="13"/>
  <c r="F61" i="13"/>
  <c r="F55" i="13"/>
  <c r="F50" i="13"/>
  <c r="W122" i="12"/>
  <c r="W116" i="12"/>
  <c r="W114" i="12"/>
  <c r="W111" i="12"/>
  <c r="W104" i="12"/>
  <c r="W99" i="12"/>
  <c r="W88" i="12"/>
  <c r="W73" i="12"/>
  <c r="W65" i="12"/>
  <c r="W61" i="12"/>
  <c r="W46" i="12"/>
  <c r="W42" i="12"/>
  <c r="W43" i="12"/>
  <c r="W44" i="12"/>
  <c r="X141" i="12"/>
  <c r="Y141" i="12"/>
  <c r="Z141" i="12"/>
  <c r="P143" i="15"/>
  <c r="Q143" i="15"/>
  <c r="R143" i="15"/>
  <c r="W17" i="15"/>
  <c r="F17" i="15"/>
  <c r="F16" i="16"/>
  <c r="F17" i="16"/>
  <c r="F18" i="16"/>
  <c r="F19" i="16"/>
  <c r="F21" i="16"/>
  <c r="F22" i="16"/>
  <c r="F25" i="16"/>
  <c r="F26" i="16"/>
  <c r="F27" i="16"/>
  <c r="F28" i="16"/>
  <c r="F29" i="16"/>
  <c r="F32" i="16"/>
  <c r="F33" i="16"/>
  <c r="F36" i="16"/>
  <c r="F37" i="16"/>
  <c r="F38" i="16"/>
  <c r="F39" i="16"/>
  <c r="F40" i="16"/>
  <c r="F18" i="15"/>
  <c r="F19" i="15"/>
  <c r="F21" i="15"/>
  <c r="F22" i="15"/>
  <c r="F23" i="15"/>
  <c r="F24" i="15"/>
  <c r="F25" i="15"/>
  <c r="F27" i="15"/>
  <c r="F28" i="15"/>
  <c r="F29" i="15"/>
  <c r="F30" i="15"/>
  <c r="F33" i="15"/>
  <c r="F34" i="15"/>
  <c r="F37" i="15"/>
  <c r="F39" i="15"/>
  <c r="F40" i="15"/>
  <c r="F31" i="17"/>
  <c r="W40" i="15"/>
  <c r="W30" i="14"/>
  <c r="F32" i="14"/>
  <c r="F30" i="14"/>
  <c r="F21" i="12"/>
  <c r="F22" i="12"/>
  <c r="F23" i="12"/>
  <c r="F25" i="12"/>
  <c r="F26" i="12"/>
  <c r="F28" i="12"/>
  <c r="F29" i="13"/>
  <c r="F30" i="13"/>
  <c r="F31" i="13"/>
  <c r="F32" i="13"/>
  <c r="F33" i="13"/>
  <c r="F34" i="13"/>
  <c r="F36" i="13"/>
  <c r="F39" i="13"/>
  <c r="F41" i="13"/>
  <c r="F42" i="13"/>
  <c r="F18" i="13"/>
  <c r="F20" i="13"/>
  <c r="F22" i="13"/>
  <c r="F23" i="13"/>
  <c r="F24" i="13"/>
  <c r="F26" i="13"/>
  <c r="F28" i="13"/>
  <c r="W25" i="12"/>
  <c r="W26" i="12"/>
  <c r="W28" i="12"/>
  <c r="W21" i="12"/>
  <c r="W22" i="12"/>
  <c r="W23" i="12"/>
  <c r="W31" i="13"/>
  <c r="W32" i="13"/>
  <c r="W33" i="13"/>
  <c r="W34" i="13"/>
  <c r="W36" i="13"/>
  <c r="W39" i="13"/>
  <c r="W27" i="13"/>
  <c r="W28" i="13"/>
  <c r="W29" i="13"/>
  <c r="W30" i="13"/>
  <c r="W29" i="15"/>
  <c r="W30" i="15"/>
  <c r="W33" i="15"/>
  <c r="W34" i="15"/>
  <c r="W37" i="15"/>
  <c r="W39" i="15"/>
  <c r="W24" i="15"/>
  <c r="W25" i="15"/>
  <c r="W27" i="15"/>
  <c r="W28" i="15"/>
  <c r="W22" i="17"/>
  <c r="S22" i="17"/>
  <c r="F22" i="17"/>
  <c r="W23" i="17"/>
  <c r="S23" i="17"/>
  <c r="F23" i="17"/>
  <c r="W17" i="17"/>
  <c r="S17" i="17"/>
  <c r="F17" i="17"/>
  <c r="W16" i="17"/>
  <c r="S16" i="17"/>
  <c r="F16" i="17"/>
  <c r="W15" i="17"/>
  <c r="S15" i="17"/>
  <c r="F15" i="17"/>
  <c r="W20" i="13"/>
  <c r="W22" i="13"/>
  <c r="W23" i="13"/>
  <c r="W18" i="15"/>
  <c r="W19" i="15"/>
  <c r="W21" i="15"/>
  <c r="W22" i="15"/>
  <c r="W23" i="15"/>
  <c r="W18" i="13"/>
  <c r="W19" i="13"/>
  <c r="S77" i="15"/>
  <c r="S78" i="15"/>
  <c r="S79" i="15"/>
  <c r="S80" i="15"/>
  <c r="S81" i="15"/>
  <c r="S139" i="15"/>
  <c r="S104" i="15"/>
  <c r="S98" i="15"/>
  <c r="S96" i="15"/>
  <c r="S76" i="15"/>
  <c r="S74" i="15"/>
  <c r="S62" i="15"/>
  <c r="S60" i="15"/>
  <c r="S18" i="15"/>
  <c r="S19" i="15"/>
  <c r="S21" i="15"/>
  <c r="S22" i="15"/>
  <c r="S23" i="15"/>
  <c r="S24" i="15"/>
  <c r="S27" i="15"/>
  <c r="S28" i="15"/>
  <c r="S29" i="15"/>
  <c r="S30" i="15"/>
  <c r="S33" i="15"/>
  <c r="S37" i="15"/>
  <c r="W16" i="16"/>
  <c r="W17" i="16"/>
  <c r="W18" i="16"/>
  <c r="W19" i="16"/>
  <c r="W20" i="16"/>
  <c r="W21" i="16"/>
  <c r="W22" i="16"/>
  <c r="W25" i="16"/>
  <c r="W26" i="16"/>
  <c r="W27" i="16"/>
  <c r="W28" i="16"/>
  <c r="W29" i="16"/>
  <c r="W32" i="16"/>
  <c r="W33" i="16"/>
  <c r="W36" i="16"/>
  <c r="W37" i="16"/>
  <c r="W38" i="16"/>
  <c r="W39" i="16"/>
  <c r="W40" i="16"/>
  <c r="W15" i="16"/>
  <c r="W28" i="17"/>
  <c r="W26" i="17"/>
  <c r="F26" i="17"/>
  <c r="F28" i="17"/>
  <c r="T15" i="12"/>
  <c r="W15" i="12"/>
  <c r="W15" i="13"/>
  <c r="S41" i="17"/>
  <c r="S42" i="17"/>
  <c r="S43" i="17"/>
  <c r="S44" i="17"/>
  <c r="S47" i="17"/>
  <c r="S48" i="17"/>
  <c r="S49" i="17"/>
  <c r="S50" i="17"/>
  <c r="S53" i="17"/>
  <c r="S56" i="17"/>
  <c r="S57" i="17"/>
  <c r="S58" i="17"/>
  <c r="S59" i="17"/>
  <c r="S60" i="17"/>
  <c r="S63" i="17"/>
  <c r="S64" i="17"/>
  <c r="S67" i="17"/>
  <c r="S68" i="17"/>
  <c r="S69" i="17"/>
  <c r="S70" i="17"/>
  <c r="S71" i="17"/>
  <c r="S72" i="17"/>
  <c r="S73" i="17"/>
  <c r="S76" i="17"/>
  <c r="S77" i="17"/>
  <c r="S79" i="17"/>
  <c r="S80" i="17"/>
  <c r="S81" i="17"/>
  <c r="S82" i="17"/>
  <c r="S85" i="17"/>
  <c r="S86" i="17"/>
  <c r="S87" i="17"/>
  <c r="S88" i="17"/>
  <c r="S89" i="17"/>
  <c r="S90" i="17"/>
  <c r="S91" i="17"/>
  <c r="S92" i="17"/>
  <c r="S93" i="17"/>
  <c r="S96" i="17"/>
  <c r="S97" i="17"/>
  <c r="S98" i="17"/>
  <c r="S99" i="17"/>
  <c r="S100" i="17"/>
  <c r="S101" i="17"/>
  <c r="S102" i="17"/>
  <c r="S107" i="17"/>
  <c r="S108" i="17"/>
  <c r="S109" i="17"/>
  <c r="S112" i="17"/>
  <c r="S113" i="17"/>
  <c r="S114" i="17"/>
  <c r="S115" i="17"/>
  <c r="S116" i="17"/>
  <c r="S119" i="17"/>
  <c r="S124" i="17"/>
  <c r="S125" i="17"/>
  <c r="S126" i="17"/>
  <c r="S129" i="17"/>
  <c r="S130" i="17"/>
  <c r="S131" i="17"/>
  <c r="S134" i="17"/>
  <c r="S135" i="17"/>
  <c r="S136" i="17"/>
  <c r="S137" i="17"/>
  <c r="S138" i="17"/>
  <c r="S139" i="17"/>
  <c r="S141" i="17"/>
  <c r="S133" i="17"/>
  <c r="S128" i="17"/>
  <c r="S123" i="17"/>
  <c r="S121" i="17"/>
  <c r="S118" i="17"/>
  <c r="S111" i="17"/>
  <c r="S106" i="17"/>
  <c r="S104" i="17"/>
  <c r="S95" i="17"/>
  <c r="S84" i="17"/>
  <c r="S75" i="17"/>
  <c r="S66" i="17"/>
  <c r="S62" i="17"/>
  <c r="S55" i="17"/>
  <c r="S52" i="17"/>
  <c r="S46" i="17"/>
  <c r="S40" i="17"/>
  <c r="S34" i="17"/>
  <c r="S26" i="17"/>
  <c r="S28" i="17"/>
  <c r="O131" i="16"/>
  <c r="P131" i="16"/>
  <c r="Q131" i="16"/>
  <c r="R131" i="16"/>
  <c r="S114" i="16"/>
  <c r="S116" i="16"/>
  <c r="S117" i="16"/>
  <c r="S102" i="16"/>
  <c r="S89" i="16"/>
  <c r="S90" i="16"/>
  <c r="S91" i="16"/>
  <c r="S88" i="16"/>
  <c r="S87" i="16"/>
  <c r="S78" i="16"/>
  <c r="S79" i="16"/>
  <c r="S80" i="16"/>
  <c r="S81" i="16"/>
  <c r="S82" i="16"/>
  <c r="S83" i="16"/>
  <c r="S84" i="16"/>
  <c r="S67" i="16"/>
  <c r="S68" i="16"/>
  <c r="S69" i="16"/>
  <c r="S70" i="16"/>
  <c r="S71" i="16"/>
  <c r="S72" i="16"/>
  <c r="S73" i="16"/>
  <c r="S57" i="16"/>
  <c r="S48" i="16"/>
  <c r="S49" i="16"/>
  <c r="S50" i="16"/>
  <c r="S51" i="16"/>
  <c r="S45" i="16"/>
  <c r="S113" i="16"/>
  <c r="S110" i="16"/>
  <c r="S107" i="16"/>
  <c r="S104" i="16"/>
  <c r="S101" i="16"/>
  <c r="S99" i="16"/>
  <c r="S97" i="16"/>
  <c r="S86" i="16"/>
  <c r="S77" i="16"/>
  <c r="S75" i="16"/>
  <c r="S66" i="16"/>
  <c r="S62" i="16"/>
  <c r="S59" i="16"/>
  <c r="S53" i="16"/>
  <c r="S47" i="16"/>
  <c r="S44" i="16"/>
  <c r="S37" i="16"/>
  <c r="S38" i="16"/>
  <c r="S39" i="16"/>
  <c r="S40" i="16"/>
  <c r="S29" i="16"/>
  <c r="S32" i="16"/>
  <c r="S36" i="16"/>
  <c r="S27" i="16"/>
  <c r="S28" i="16"/>
  <c r="S25" i="16"/>
  <c r="S26" i="16"/>
  <c r="S16" i="16"/>
  <c r="S17" i="16"/>
  <c r="S18" i="16"/>
  <c r="S19" i="16"/>
  <c r="S20" i="16"/>
  <c r="S21" i="16"/>
  <c r="S22" i="16"/>
  <c r="S15" i="16"/>
  <c r="P141" i="12"/>
  <c r="S137" i="12"/>
  <c r="S138" i="12"/>
  <c r="S134" i="12"/>
  <c r="S123" i="12"/>
  <c r="S124" i="12"/>
  <c r="S122" i="12"/>
  <c r="S117" i="12"/>
  <c r="S118" i="12"/>
  <c r="S119" i="12"/>
  <c r="S112" i="12"/>
  <c r="S116" i="12"/>
  <c r="S114" i="12"/>
  <c r="S111" i="12"/>
  <c r="S106" i="12"/>
  <c r="S104" i="12"/>
  <c r="S100" i="12"/>
  <c r="S101" i="12"/>
  <c r="S102" i="12"/>
  <c r="S92" i="12"/>
  <c r="S93" i="12"/>
  <c r="S95" i="12"/>
  <c r="S66" i="12"/>
  <c r="S67" i="12"/>
  <c r="S68" i="12"/>
  <c r="S70" i="12"/>
  <c r="S63" i="12"/>
  <c r="S62" i="12"/>
  <c r="S47" i="12"/>
  <c r="S48" i="12"/>
  <c r="S49" i="12"/>
  <c r="S50" i="12"/>
  <c r="S42" i="12"/>
  <c r="S43" i="12"/>
  <c r="S44" i="12"/>
  <c r="S99" i="12"/>
  <c r="S88" i="12"/>
  <c r="S73" i="12"/>
  <c r="S65" i="12"/>
  <c r="S61" i="12"/>
  <c r="S46" i="12"/>
  <c r="S21" i="12"/>
  <c r="S22" i="12"/>
  <c r="S23" i="12"/>
  <c r="S25" i="12"/>
  <c r="S26" i="12"/>
  <c r="S28" i="12"/>
  <c r="S15" i="12"/>
  <c r="S148" i="13"/>
  <c r="S135" i="13"/>
  <c r="S125" i="13"/>
  <c r="S118" i="13"/>
  <c r="S119" i="13"/>
  <c r="S120" i="13"/>
  <c r="S122" i="13"/>
  <c r="S147" i="13"/>
  <c r="S134" i="13"/>
  <c r="S131" i="13"/>
  <c r="S124" i="13"/>
  <c r="S117" i="13"/>
  <c r="S90" i="13"/>
  <c r="S94" i="13"/>
  <c r="S95" i="13"/>
  <c r="S89" i="13"/>
  <c r="S87" i="13"/>
  <c r="S79" i="13"/>
  <c r="S80" i="13"/>
  <c r="S83" i="13"/>
  <c r="S84" i="13"/>
  <c r="S78" i="13"/>
  <c r="S76" i="13"/>
  <c r="S67" i="13"/>
  <c r="S62" i="13"/>
  <c r="S63" i="13"/>
  <c r="S61" i="13"/>
  <c r="S56" i="13"/>
  <c r="S57" i="13"/>
  <c r="S58" i="13"/>
  <c r="S59" i="13"/>
  <c r="S55" i="13"/>
  <c r="S52" i="13"/>
  <c r="S50" i="13"/>
  <c r="O158" i="13"/>
  <c r="P158" i="13"/>
  <c r="S39" i="13"/>
  <c r="S33" i="13"/>
  <c r="S29" i="13"/>
  <c r="S28" i="13"/>
  <c r="S22" i="13"/>
  <c r="S18" i="13"/>
  <c r="S15" i="13"/>
  <c r="S30" i="14"/>
  <c r="S32" i="14"/>
  <c r="M131" i="16"/>
  <c r="L131" i="16"/>
  <c r="K131" i="16"/>
  <c r="J131" i="16"/>
  <c r="F15" i="16"/>
  <c r="M143" i="15"/>
  <c r="L143" i="15"/>
  <c r="K143" i="15"/>
  <c r="J143" i="15"/>
  <c r="F15" i="15"/>
  <c r="K158" i="13"/>
  <c r="F15" i="12"/>
  <c r="J141" i="12"/>
  <c r="I141" i="12"/>
  <c r="S141" i="12" l="1"/>
  <c r="W119" i="16"/>
  <c r="W121" i="16"/>
  <c r="W124" i="16"/>
  <c r="W123" i="16"/>
  <c r="W126" i="16"/>
  <c r="W129" i="16"/>
  <c r="W128" i="16"/>
  <c r="W125" i="16"/>
  <c r="W122" i="16"/>
  <c r="W127" i="16"/>
  <c r="W130" i="16"/>
  <c r="W120" i="16"/>
  <c r="W132" i="12"/>
</calcChain>
</file>

<file path=xl/sharedStrings.xml><?xml version="1.0" encoding="utf-8"?>
<sst xmlns="http://schemas.openxmlformats.org/spreadsheetml/2006/main" count="1250" uniqueCount="376">
  <si>
    <t xml:space="preserve">№ </t>
  </si>
  <si>
    <t>%  от числен</t>
  </si>
  <si>
    <t>в том числе.</t>
  </si>
  <si>
    <t>до 1 года, особей</t>
  </si>
  <si>
    <t>без подразделения по половому признаку</t>
  </si>
  <si>
    <t>Общедоступные ох/угодья:</t>
  </si>
  <si>
    <t>ИТОГО</t>
  </si>
  <si>
    <t>Баритовский обход</t>
  </si>
  <si>
    <t>Березовский обход</t>
  </si>
  <si>
    <t>Горскинский обход</t>
  </si>
  <si>
    <t>Гурьевский обход</t>
  </si>
  <si>
    <t>Алчедатский обход</t>
  </si>
  <si>
    <t>Новославянский обход</t>
  </si>
  <si>
    <t>Святославский обход</t>
  </si>
  <si>
    <t>Троицкий обход</t>
  </si>
  <si>
    <t>Барачатский обход</t>
  </si>
  <si>
    <t>Смирновский обход</t>
  </si>
  <si>
    <t>Тарадановский обход</t>
  </si>
  <si>
    <t>Инской обход</t>
  </si>
  <si>
    <t>Белогородский обход</t>
  </si>
  <si>
    <t>Колеульский обход</t>
  </si>
  <si>
    <t>Мелехинский обход</t>
  </si>
  <si>
    <t>Абышевский обход</t>
  </si>
  <si>
    <t>Калинкинский обход</t>
  </si>
  <si>
    <t>Лебединский обход</t>
  </si>
  <si>
    <t>Пьяновский обход</t>
  </si>
  <si>
    <t>Титовский обход</t>
  </si>
  <si>
    <t>Барандатский обход</t>
  </si>
  <si>
    <t>Тисульский обход</t>
  </si>
  <si>
    <t>Зарубинский обход</t>
  </si>
  <si>
    <t>Хорошеборский обход</t>
  </si>
  <si>
    <t>Цыпинский обход</t>
  </si>
  <si>
    <t>Черемиченский обход</t>
  </si>
  <si>
    <t>Шишинский обход</t>
  </si>
  <si>
    <t>Итатский обход</t>
  </si>
  <si>
    <t>Чебулинский обход</t>
  </si>
  <si>
    <t>Арлюкский обход</t>
  </si>
  <si>
    <t>Новоромановский обход</t>
  </si>
  <si>
    <t>Пятковский обход</t>
  </si>
  <si>
    <t>Арышевский обход</t>
  </si>
  <si>
    <t>Ишимский обход</t>
  </si>
  <si>
    <t>Яйский обход</t>
  </si>
  <si>
    <t>Пачинский обход</t>
  </si>
  <si>
    <t>Салаирский обход</t>
  </si>
  <si>
    <t>Пихтовский обход</t>
  </si>
  <si>
    <t>Столяровский обход</t>
  </si>
  <si>
    <t>Кондомско-Кузедеевский обход</t>
  </si>
  <si>
    <t>Сидоровский обход</t>
  </si>
  <si>
    <t>Тазский обход</t>
  </si>
  <si>
    <t>Тутуяско-Абашевский обход</t>
  </si>
  <si>
    <t>Усть-Нарыкский обход</t>
  </si>
  <si>
    <t>Бачатский обход</t>
  </si>
  <si>
    <t>Балганский обход</t>
  </si>
  <si>
    <t>Обояновский обход</t>
  </si>
  <si>
    <t>Тенгулинский обход</t>
  </si>
  <si>
    <t>Верх-Чумышский обход</t>
  </si>
  <si>
    <t>Кара-Чумышский обход</t>
  </si>
  <si>
    <t>Михайловский обход</t>
  </si>
  <si>
    <t>Терешский обход</t>
  </si>
  <si>
    <t>Даниловский обход</t>
  </si>
  <si>
    <t>Кумзаский  обход</t>
  </si>
  <si>
    <t>Никольско-Красулинский обход</t>
  </si>
  <si>
    <t>Николаевский обход</t>
  </si>
  <si>
    <t>Сарбалинский обход</t>
  </si>
  <si>
    <t>Моховский обход</t>
  </si>
  <si>
    <t>Пермяковский обход</t>
  </si>
  <si>
    <t>Береговой обход</t>
  </si>
  <si>
    <t>Каменский обход</t>
  </si>
  <si>
    <t>Крапивинский обход</t>
  </si>
  <si>
    <t>Притомский обход</t>
  </si>
  <si>
    <t>Касьминский обход</t>
  </si>
  <si>
    <t>Урской обход</t>
  </si>
  <si>
    <t>Керлегешский обход</t>
  </si>
  <si>
    <t>Кутоновский обход</t>
  </si>
  <si>
    <t>Сергеевский обход</t>
  </si>
  <si>
    <t>Талдинский обход</t>
  </si>
  <si>
    <t>Чистугашский обход</t>
  </si>
  <si>
    <t>Баяракский обход</t>
  </si>
  <si>
    <t>Краснинский обход</t>
  </si>
  <si>
    <t>Лебяжьевский обход</t>
  </si>
  <si>
    <t>Майский обход</t>
  </si>
  <si>
    <t>Сосновский обход</t>
  </si>
  <si>
    <t>Дубровский обход</t>
  </si>
  <si>
    <t>Куликовский обход</t>
  </si>
  <si>
    <t>Тюменевский обход</t>
  </si>
  <si>
    <t>Сурановский обход</t>
  </si>
  <si>
    <t>Тайгинский обход</t>
  </si>
  <si>
    <t>Яшкинский  обход</t>
  </si>
  <si>
    <t>самцы с неокостенев-шими рогами (пантами)</t>
  </si>
  <si>
    <t>Тельбесский обход</t>
  </si>
  <si>
    <t>Чумышский обход</t>
  </si>
  <si>
    <t>Степной обход</t>
  </si>
  <si>
    <t>Усть-Колбинский обход</t>
  </si>
  <si>
    <t>Пашковский обход</t>
  </si>
  <si>
    <t>Кумзасский обход</t>
  </si>
  <si>
    <t>Пихтовский</t>
  </si>
  <si>
    <t>Столяровский</t>
  </si>
  <si>
    <t>Танайский обход</t>
  </si>
  <si>
    <t>Стрелинский обход</t>
  </si>
  <si>
    <t>ООО «Усинско-Бельсинский рыболовтур» Междуреченский городской округ</t>
  </si>
  <si>
    <t>Яшкинский обход</t>
  </si>
  <si>
    <t>Крапивинскй муниципальный округ</t>
  </si>
  <si>
    <t>Гурьевский муниципальный округ</t>
  </si>
  <si>
    <t>Ижморский муниципальный округ</t>
  </si>
  <si>
    <t>Ленинск-Кузнецкий муниципальный округ</t>
  </si>
  <si>
    <t>Промышленновский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</si>
  <si>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</si>
  <si>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</si>
  <si>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</si>
  <si>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</si>
  <si>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</si>
  <si>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Кемеровский муниципальный округ</t>
  </si>
  <si>
    <t>Яшкинский муниципальный округ</t>
  </si>
  <si>
    <t>Тутуясско-Абашевский обход</t>
  </si>
  <si>
    <t>Таштагольский муниципальный район</t>
  </si>
  <si>
    <t>Таштагольский муниципальный  район</t>
  </si>
  <si>
    <t>Крапивинский муниципальный округ</t>
  </si>
  <si>
    <t>Таштагольский  муниципальный район</t>
  </si>
  <si>
    <t>Прокопьевский  муниципальный округ</t>
  </si>
  <si>
    <t xml:space="preserve"> ООО «Усинско-Бельсинский рыболовтур» Междуреченский городской округ</t>
  </si>
  <si>
    <t>КООО «Охотобщество «Мурюкское» охотхозяйство "Тайдонское" Крапивинский  муниципальный округ</t>
  </si>
  <si>
    <t>КРОО "ООиР "Глухарь" Ижморский муниципальный округ</t>
  </si>
  <si>
    <t>ОГО ВФСО Динамо "Топкинский муниципальный округ</t>
  </si>
  <si>
    <t>ООО «ФПС "Сибконкорд» Топкинский муниципальный округ</t>
  </si>
  <si>
    <t>ООО «Охотхзяйство Шестаковское» Чебулинский муниципальный округ</t>
  </si>
  <si>
    <t>ООО "Русский отдых" Яйский муниципальный округ</t>
  </si>
  <si>
    <t>ООО "СОХ «Таежное» Чебулинский муниципальный округ</t>
  </si>
  <si>
    <t xml:space="preserve">КООО «КПО «Охотники за трофеями"                      Чебулинский муниципальный округ </t>
  </si>
  <si>
    <t>ОО  "КОООиР "Воскресенка" Крапивинский муниципальный округ</t>
  </si>
  <si>
    <t>КООО «Охотобщество «Мурюкское» Чебулинский муниципальный округ</t>
  </si>
  <si>
    <t>КООО «Охотобщество «Мурюкское» охотхозяйство "Тайдонское" Крапивинский муниципальный округ</t>
  </si>
  <si>
    <t>ОООиР КР «Бело-Осиповское»  Крапивинский муниципальный округ</t>
  </si>
  <si>
    <t>ООО  «Тайга» Яйский  муниципальный округ</t>
  </si>
  <si>
    <t>КРОО «ООиР «Успенское» Кемеровский муниципальный округ</t>
  </si>
  <si>
    <t>КООО «КПО «Охотники за трофеями"            Ижморский муниципальный округ</t>
  </si>
  <si>
    <t>КООО «КПО «Охотники за трофеями"            Чебулинский муниципальный округ</t>
  </si>
  <si>
    <t>ООСОиР «Крапивинская жемчужина Крапивинский район» Крапивинский  муниципальный округ</t>
  </si>
  <si>
    <t>ОООиР КР «Бело-Осиповское» Крапивинский муниципальный округ</t>
  </si>
  <si>
    <t xml:space="preserve"> КООО «КПО «Охотники за трофеями"                      Ижморский муниципальный округ</t>
  </si>
  <si>
    <t xml:space="preserve">ООСОиР «Крапивинская жемчужина Крапивинский район»  Крапивинский муниципальный округ </t>
  </si>
  <si>
    <t>Междуреченский обход</t>
  </si>
  <si>
    <t>Субъект Российской Федерации</t>
  </si>
  <si>
    <t>Вид охотничьих ресурсов</t>
  </si>
  <si>
    <t>Наименование муниципальных образований (районы, округа), 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</si>
  <si>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</si>
  <si>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 категории среды обитания, на которую определялась численность данного вида охотничьих ресурсов</t>
  </si>
  <si>
    <t>Всего</t>
  </si>
  <si>
    <t>Объем добычи для КМНС</t>
  </si>
  <si>
    <t>взрослые животные (старше 1 года)</t>
  </si>
  <si>
    <t>самцы во время гона</t>
  </si>
  <si>
    <t>освоение квоты, %</t>
  </si>
  <si>
    <t>Максимально возможная квота (объем) добычи, особей</t>
  </si>
  <si>
    <t>Предыдущий год</t>
  </si>
  <si>
    <t>Утвержденная квота добычи, особей</t>
  </si>
  <si>
    <t>Фактическая добыча, особей</t>
  </si>
  <si>
    <t>Предстоящий год</t>
  </si>
  <si>
    <t>Устанавливаемая ая квота добычи, особей</t>
  </si>
  <si>
    <t>в том числе для КМНС, особей</t>
  </si>
  <si>
    <t>Кемеровская область - Кузбасс</t>
  </si>
  <si>
    <t>Косуля сибирская</t>
  </si>
  <si>
    <t>Проект квот добычи охотничьих ресурсов</t>
  </si>
  <si>
    <t xml:space="preserve">в %  от численности </t>
  </si>
  <si>
    <t xml:space="preserve"> расшифровка подписи</t>
  </si>
  <si>
    <t>подпись</t>
  </si>
  <si>
    <t>Лось</t>
  </si>
  <si>
    <t>Соболь</t>
  </si>
  <si>
    <t>Медведь бурый</t>
  </si>
  <si>
    <t>Барсук</t>
  </si>
  <si>
    <t>Олень благородный (марал)</t>
  </si>
  <si>
    <t>Устанавливаемая  квота добычи, особей</t>
  </si>
  <si>
    <t>ООО «Земля и Право» Тисульский муниципальный округ</t>
  </si>
  <si>
    <t>КРОООиР "Сибохота" Тисульский муниципальный округ</t>
  </si>
  <si>
    <t>Тисульский  муниципальный округ</t>
  </si>
  <si>
    <t>ОООиР КО "Абат" Крапивинский муниципальный округ</t>
  </si>
  <si>
    <t>КРОООиР "Сибохота"  Тисульский муниципальный округ</t>
  </si>
  <si>
    <t>ОГО ВФСО ОСОО "Динамо" Топкинский муниципальный округ</t>
  </si>
  <si>
    <t>ЮКО КОООиР  Охотхозяйство «ВерхнеТерсинское» Новокузнецкий муниципальный район</t>
  </si>
  <si>
    <t xml:space="preserve">Закрепленные охотничьи угодья </t>
  </si>
  <si>
    <t>Кемеровская  областная общественная организация охотников и рыболовов:  по муниципальным образованиям и обходам</t>
  </si>
  <si>
    <t>Мариинский муниципальный  округ</t>
  </si>
  <si>
    <t>Беловский муниципальный округ</t>
  </si>
  <si>
    <t>Мариинский муниципальный округ</t>
  </si>
  <si>
    <t>30</t>
  </si>
  <si>
    <t xml:space="preserve">%  от численности </t>
  </si>
  <si>
    <t>ООО «Соболь» Беловский муниципальный округ, Крапивинский муниципальный округ</t>
  </si>
  <si>
    <t>КООО «КПО «Охотники за трофеями"                      Ижморский муниципальный округ, Чебулинский  муниципальный округ</t>
  </si>
  <si>
    <t>ООО «Охотхозяйство Шестаковское» Чебулинский муниципальный округ</t>
  </si>
  <si>
    <t>МВОО СибВО ОСОО  Яшкинский муниципальный округ</t>
  </si>
  <si>
    <t xml:space="preserve"> Кемеровская  областная общественная организация охотников и рыболовов  Куликовский обход   Тисульский  муниципальный округ</t>
  </si>
  <si>
    <t>29</t>
  </si>
  <si>
    <t>Рысь</t>
  </si>
  <si>
    <t>21</t>
  </si>
  <si>
    <t>22</t>
  </si>
  <si>
    <t>23</t>
  </si>
  <si>
    <t>24</t>
  </si>
  <si>
    <t>25</t>
  </si>
  <si>
    <t>26</t>
  </si>
  <si>
    <t>27</t>
  </si>
  <si>
    <t>28</t>
  </si>
  <si>
    <t>31</t>
  </si>
  <si>
    <t>32</t>
  </si>
  <si>
    <t>33</t>
  </si>
  <si>
    <t>34</t>
  </si>
  <si>
    <t>35</t>
  </si>
  <si>
    <t>36</t>
  </si>
  <si>
    <t>Степной оход</t>
  </si>
  <si>
    <t>27,41</t>
  </si>
  <si>
    <t>Новокузнецкий муниципальный округ</t>
  </si>
  <si>
    <t xml:space="preserve">Смирновский обход </t>
  </si>
  <si>
    <t xml:space="preserve">Лебединский обход </t>
  </si>
  <si>
    <t xml:space="preserve">Титовский обход </t>
  </si>
  <si>
    <t xml:space="preserve">Стрелинский обход </t>
  </si>
  <si>
    <t>наименование  уполномоченного органа субъекта Российской Федерации</t>
  </si>
  <si>
    <t>20</t>
  </si>
  <si>
    <t>37</t>
  </si>
  <si>
    <t>Мысковское ГО КООООиР Охотхозяйство «Мысковское» Новокузнецкий муниципальный округ</t>
  </si>
  <si>
    <t>Мысковское ГО КООООиР Охотхозяйство «Мрасское» Новокузнецкий муниципальный округ</t>
  </si>
  <si>
    <t>ЮКО КОООиР  Охотхозяйство «ВерхнеТерсинское» Новокузнецкий округ</t>
  </si>
  <si>
    <t>МОО «Среднетерсинское ООиР»:  Нижнетерсинский участок  Новокузнецкий  муниципальный округ</t>
  </si>
  <si>
    <t xml:space="preserve">МОО «Среднетерсинское ООиР»:  Среднетерсинский участок Новокузнецкий  муниципальный  округ </t>
  </si>
  <si>
    <t>КОООЛРСиО «Природа» Новокузнецкий муниципальный  округ</t>
  </si>
  <si>
    <t>ООО «Аксасские охотугодья» Новокузнецкий муниципальный округ</t>
  </si>
  <si>
    <t>КОООЛРСиО «Кундель» Новокузнецкий муниципальный  округ</t>
  </si>
  <si>
    <t>МОО «Среднетерсинское ООиР»:  Среднетерсинский участок Новокузнецкий муниципальный округ</t>
  </si>
  <si>
    <t>КОООЛРСиО «Кундель» Новокузнецкий муниципальный округ</t>
  </si>
  <si>
    <t>Мысковское ГО КООООиР охохозяйство «Мрасское» Новокузнецкий муниципальный округ</t>
  </si>
  <si>
    <t>Мысковское ГО КООООиР охохозяйство «Мысковское» Новокузнецкий  муниципальный  округ</t>
  </si>
  <si>
    <t>ООО  "Аксасские охотугодья" Новокузнецкий муниципальный округ</t>
  </si>
  <si>
    <t>МОО «Среднетерсинское ООиР»:  Нижнетерсинский участок Новокузнецкий муниципальный округ</t>
  </si>
  <si>
    <t>ЮКО КОООиР  Охотхозяйство «ВерхнеТерсинское» Новокузнецкий муниципальный округ</t>
  </si>
  <si>
    <t>Мысковское ГО КООООиР Охохозяйство «Мрасское» Новокузнецкий  муниципальный  округ</t>
  </si>
  <si>
    <t>Мысковское ГО КООООиР Охохозяйство «Мысковское» Новокузнецкий муниципальный  округ</t>
  </si>
  <si>
    <t>ООО "Аксасские охотугодья" Новокузнецкий муниципальный  округ</t>
  </si>
  <si>
    <t>МОО «Среднетерсинское ООиР»:  Среднетерсинский участок  Новокузнецкий  муниципальный округ</t>
  </si>
  <si>
    <t>МОО «Среднетерсинское ООиР»:  Нижнетерсинский участок Новокузнецкий  муниципальный округ</t>
  </si>
  <si>
    <t>ЮКО КОООиР  Охотхозяйство «ВерхнеТерсинское» Новокузнецкий муниципальный  округ</t>
  </si>
  <si>
    <t>Крапивинский муниципальный округ Черноосиповский участок</t>
  </si>
  <si>
    <t>28,86</t>
  </si>
  <si>
    <t xml:space="preserve"> Кемеровская  областная общественная организация охотников и рыболовов  Никольско-Красулинский обход   Новокузнецкий  муниципальный округ</t>
  </si>
  <si>
    <t>1.1.</t>
  </si>
  <si>
    <t>1.2.</t>
  </si>
  <si>
    <t>Новокузнецкий муниципальный округ  Нарыкский участок</t>
  </si>
  <si>
    <t>Новокузнецкий муниципальный округ  Бенжерепский участок</t>
  </si>
  <si>
    <t>Новокузнецкий муниципальный округ  Буферный участок</t>
  </si>
  <si>
    <t>Новокузнецкий муниципальный округ  Пригородный участок</t>
  </si>
  <si>
    <t>Новокузнецкий муниципальный округ Томский участок</t>
  </si>
  <si>
    <t>Новокузнецкий муниципальный округ Тутуясский участок</t>
  </si>
  <si>
    <t>Новокузнецкий муниципальный округ  участок № 11</t>
  </si>
  <si>
    <t>Яйский  муниципальный округ</t>
  </si>
  <si>
    <t>ООО  «Промбизнес» Яшкинский  муниципальный округ</t>
  </si>
  <si>
    <t>38</t>
  </si>
  <si>
    <t>39</t>
  </si>
  <si>
    <t>40</t>
  </si>
  <si>
    <t>Площадь  охотничьего угодья, иной территории, тыс.га</t>
  </si>
  <si>
    <t>на период с 1 августа 2025г. до 1 августа 2026г.</t>
  </si>
  <si>
    <t>2025 - 2026г.</t>
  </si>
  <si>
    <t>ИП Савостьянов С.А. Яйский муниципальный округ</t>
  </si>
  <si>
    <t>1.3.</t>
  </si>
  <si>
    <t>2.</t>
  </si>
  <si>
    <t>3.</t>
  </si>
  <si>
    <t xml:space="preserve">Столяровский обход </t>
  </si>
  <si>
    <t>4.</t>
  </si>
  <si>
    <t>41</t>
  </si>
  <si>
    <t>Междуреченский  муниципальный округ</t>
  </si>
  <si>
    <t>Междуреченский  муниципальный округ участок № 1</t>
  </si>
  <si>
    <t>Междуреченский  муниципальный округ участок № 2</t>
  </si>
  <si>
    <t>ООО "Усинское" Усинский участок Междуреченский муниципальный округ</t>
  </si>
  <si>
    <t>ООО "Усинское" Тебинский участок Междуреченский  муниципальный округ</t>
  </si>
  <si>
    <t>№ п/п</t>
  </si>
  <si>
    <t>2026 - 2027г.</t>
  </si>
  <si>
    <t>28/1</t>
  </si>
  <si>
    <t>28/2</t>
  </si>
  <si>
    <t>28/3</t>
  </si>
  <si>
    <t>28/4</t>
  </si>
  <si>
    <t>28/5</t>
  </si>
  <si>
    <t>28/6</t>
  </si>
  <si>
    <t>28/7</t>
  </si>
  <si>
    <t>28/8</t>
  </si>
  <si>
    <t>28/9</t>
  </si>
  <si>
    <t>28/10</t>
  </si>
  <si>
    <t>28/11</t>
  </si>
  <si>
    <t>28/12</t>
  </si>
  <si>
    <t>28/13</t>
  </si>
  <si>
    <t>28/14</t>
  </si>
  <si>
    <t>28/15</t>
  </si>
  <si>
    <t>28/16</t>
  </si>
  <si>
    <t>28/17</t>
  </si>
  <si>
    <t>28/18</t>
  </si>
  <si>
    <t>Устанавливаемая квота добычи, особей</t>
  </si>
  <si>
    <t>ООО «БреКом»</t>
  </si>
  <si>
    <t>Новокузнецкий муниципальный округ ООУ № 11</t>
  </si>
  <si>
    <t>Новокузнецкий  муниципальный район Бенжерепский</t>
  </si>
  <si>
    <t xml:space="preserve">Новокузнецкий  муниципальный район Нарыкский </t>
  </si>
  <si>
    <t xml:space="preserve">Новокузнецкий  муниципальный район Томский </t>
  </si>
  <si>
    <t>Новокузнецкий  муниципальный район Пригородный</t>
  </si>
  <si>
    <t xml:space="preserve">Новокузнецкий  муниципальный район Тутуясский </t>
  </si>
  <si>
    <t xml:space="preserve">Новокузнецкий  муниципальный район ООУ № 11 </t>
  </si>
  <si>
    <t>Тисульский  муниципальный район</t>
  </si>
  <si>
    <t>Тяжинский  муниципальный округ</t>
  </si>
  <si>
    <t>Балганскй обход</t>
  </si>
  <si>
    <t xml:space="preserve">Даниловский обход </t>
  </si>
  <si>
    <t>Красннский обход</t>
  </si>
  <si>
    <t>Новокузнецкий муниципальный округ №11</t>
  </si>
  <si>
    <t xml:space="preserve">     Е.В. Бойко</t>
  </si>
  <si>
    <t>"01" апреля 2026г.</t>
  </si>
  <si>
    <t>Министр лесного комплекса и охотничьего хозяйства Кузбасса</t>
  </si>
  <si>
    <t>на период с 1 августа 2026г. до 1 августа 2027г.</t>
  </si>
  <si>
    <t>42</t>
  </si>
  <si>
    <t>43</t>
  </si>
  <si>
    <t>44</t>
  </si>
  <si>
    <t>45</t>
  </si>
  <si>
    <t>46</t>
  </si>
  <si>
    <t xml:space="preserve">№ п/п </t>
  </si>
  <si>
    <t>1.4.</t>
  </si>
  <si>
    <t>1.5.</t>
  </si>
  <si>
    <t>1.</t>
  </si>
  <si>
    <t>29/1</t>
  </si>
  <si>
    <t>29/2</t>
  </si>
  <si>
    <t>29/3</t>
  </si>
  <si>
    <t>29/4</t>
  </si>
  <si>
    <t>29/5</t>
  </si>
  <si>
    <t>29/6</t>
  </si>
  <si>
    <t>29/7</t>
  </si>
  <si>
    <t>29/8</t>
  </si>
  <si>
    <t>29/9</t>
  </si>
  <si>
    <t>29/10</t>
  </si>
  <si>
    <t>29/11</t>
  </si>
  <si>
    <t>29/12</t>
  </si>
  <si>
    <t>29/13</t>
  </si>
  <si>
    <t>29/14</t>
  </si>
  <si>
    <t>29/15</t>
  </si>
  <si>
    <t>29/16</t>
  </si>
  <si>
    <t>29/17</t>
  </si>
  <si>
    <t>18/1</t>
  </si>
  <si>
    <t>18/2</t>
  </si>
  <si>
    <t>18/3</t>
  </si>
  <si>
    <t>18/4</t>
  </si>
  <si>
    <t>18/5</t>
  </si>
  <si>
    <t>18/6</t>
  </si>
  <si>
    <t>18/7</t>
  </si>
  <si>
    <t>18/8</t>
  </si>
  <si>
    <t>18/9</t>
  </si>
  <si>
    <t>18/10</t>
  </si>
  <si>
    <t>18/11</t>
  </si>
  <si>
    <t>18/12</t>
  </si>
  <si>
    <t>18/13</t>
  </si>
  <si>
    <t>18/14</t>
  </si>
  <si>
    <t>18/15</t>
  </si>
  <si>
    <t>18/16</t>
  </si>
  <si>
    <t>18/17</t>
  </si>
  <si>
    <t>18/18</t>
  </si>
  <si>
    <t>18/19</t>
  </si>
  <si>
    <t>19</t>
  </si>
  <si>
    <t>1.6.</t>
  </si>
  <si>
    <t>Троитцкий обход</t>
  </si>
  <si>
    <t>ООО "Усинское" Тебинский участок Междуреченский муниципальный округ</t>
  </si>
  <si>
    <t xml:space="preserve"> Кемеровская  областная общественная организация охотников и рыболовов  Междуреченский обход   Междуреченский муниципальный округ</t>
  </si>
  <si>
    <t>34/1</t>
  </si>
  <si>
    <t>34/2</t>
  </si>
  <si>
    <t>34/3</t>
  </si>
  <si>
    <t>34/4</t>
  </si>
  <si>
    <t>34/5</t>
  </si>
  <si>
    <t>34/6</t>
  </si>
  <si>
    <t>34/7</t>
  </si>
  <si>
    <t>34/8</t>
  </si>
  <si>
    <t>34/9</t>
  </si>
  <si>
    <t>34/10</t>
  </si>
  <si>
    <t>34/11</t>
  </si>
  <si>
    <t>34/12</t>
  </si>
  <si>
    <t>34/13</t>
  </si>
  <si>
    <t>34/14</t>
  </si>
  <si>
    <t>34/15</t>
  </si>
  <si>
    <t>34/16</t>
  </si>
  <si>
    <t>34/17</t>
  </si>
  <si>
    <t>34/18</t>
  </si>
  <si>
    <t>34/19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</si>
</sst>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wrapText="1"/>
    </xf>
    <xf numFmtId="0" fontId="0" fillId="2" borderId="0" xfId="0" applyFill="1"/>
    <xf numFmtId="0" fontId="6" fillId="0" borderId="17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0" borderId="17" xfId="0" applyNumberFormat="1" applyFont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164" fontId="7" fillId="0" borderId="17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1" fontId="6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11" fillId="0" borderId="0" xfId="0" applyFont="1"/>
    <xf numFmtId="0" fontId="1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0" fontId="11" fillId="0" borderId="14" xfId="0" applyFont="1" applyBorder="1"/>
    <xf numFmtId="2" fontId="6" fillId="0" borderId="17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8" fillId="0" borderId="0" xfId="0" applyFont="1"/>
    <xf numFmtId="1" fontId="7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6" fillId="0" borderId="22" xfId="0" applyFont="1" applyBorder="1" applyAlignment="1">
      <alignment horizontal="center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12" fillId="0" borderId="0" xfId="0" applyFont="1"/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" fontId="6" fillId="0" borderId="0" xfId="0" applyNumberFormat="1" applyFont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2" fontId="1" fillId="0" borderId="0" xfId="0" applyNumberFormat="1" applyFont="1" applyAlignment="1">
      <alignment horizontal="center" vertical="center" wrapText="1"/>
    </xf>
    <xf numFmtId="2" fontId="3" fillId="0" borderId="16" xfId="0" applyNumberFormat="1" applyFont="1" applyBorder="1" applyAlignment="1">
      <alignment vertical="top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18" fillId="0" borderId="17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vertical="top"/>
    </xf>
    <xf numFmtId="2" fontId="6" fillId="0" borderId="17" xfId="0" applyNumberFormat="1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6" fillId="0" borderId="17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3" fillId="0" borderId="16" xfId="0" applyNumberFormat="1" applyFont="1" applyBorder="1" applyAlignment="1">
      <alignment vertical="top"/>
    </xf>
    <xf numFmtId="2" fontId="3" fillId="0" borderId="0" xfId="0" applyNumberFormat="1" applyFont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" fontId="6" fillId="0" borderId="25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6" fillId="0" borderId="0" xfId="0" applyNumberFormat="1" applyFont="1"/>
    <xf numFmtId="1" fontId="0" fillId="0" borderId="0" xfId="0" applyNumberFormat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16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0" xfId="0"/>
    <xf numFmtId="0" fontId="1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5"/>
  <sheetViews>
    <sheetView view="pageBreakPreview" topLeftCell="A31" zoomScale="85" zoomScaleNormal="100" zoomScaleSheetLayoutView="85" workbookViewId="0">
      <selection activeCell="E35" sqref="E35"/>
    </sheetView>
  </sheetViews>
  <sheetFormatPr defaultRowHeight="15" x14ac:dyDescent="0.25"/>
  <cols>
    <col min="1" max="1" width="6.5703125" customWidth="1"/>
    <col min="2" max="2" width="19.5703125" customWidth="1"/>
    <col min="3" max="3" width="9.140625" customWidth="1"/>
    <col min="4" max="4" width="7" customWidth="1"/>
    <col min="5" max="5" width="6" customWidth="1"/>
    <col min="6" max="6" width="10.140625" customWidth="1"/>
    <col min="7" max="8" width="5.140625" customWidth="1"/>
    <col min="9" max="9" width="6.5703125" customWidth="1"/>
    <col min="10" max="10" width="5.42578125" customWidth="1"/>
    <col min="11" max="11" width="6.7109375" customWidth="1"/>
    <col min="12" max="12" width="6.5703125" style="100" customWidth="1"/>
    <col min="13" max="13" width="5.42578125" style="100" customWidth="1"/>
    <col min="14" max="14" width="5.28515625" style="1" customWidth="1"/>
    <col min="15" max="15" width="5.5703125" customWidth="1"/>
    <col min="16" max="16" width="6.140625" customWidth="1"/>
    <col min="17" max="17" width="5.85546875" customWidth="1"/>
    <col min="18" max="18" width="5.140625" customWidth="1"/>
    <col min="19" max="19" width="7.140625" style="95" customWidth="1"/>
    <col min="20" max="20" width="4.85546875" customWidth="1"/>
    <col min="21" max="21" width="5.7109375" customWidth="1"/>
    <col min="22" max="22" width="5.28515625" customWidth="1"/>
    <col min="23" max="24" width="5.85546875" customWidth="1"/>
    <col min="25" max="25" width="5.140625" customWidth="1"/>
    <col min="26" max="26" width="6" customWidth="1"/>
    <col min="27" max="27" width="6.140625" customWidth="1"/>
    <col min="28" max="28" width="5.28515625" customWidth="1"/>
  </cols>
  <sheetData>
    <row r="1" spans="1:28" x14ac:dyDescent="0.25">
      <c r="A1" s="15"/>
      <c r="B1" s="15"/>
      <c r="C1" s="15"/>
      <c r="D1" s="15"/>
      <c r="E1" s="15"/>
      <c r="F1" s="15"/>
      <c r="G1" s="187"/>
      <c r="H1" s="187"/>
      <c r="I1" s="187"/>
      <c r="J1" s="15"/>
      <c r="K1" s="186" t="s">
        <v>160</v>
      </c>
      <c r="L1" s="186"/>
      <c r="M1" s="186"/>
      <c r="N1" s="186"/>
      <c r="O1" s="186"/>
      <c r="P1" s="186"/>
      <c r="Q1" s="186"/>
      <c r="R1" s="186"/>
      <c r="S1" s="186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86" t="s">
        <v>306</v>
      </c>
      <c r="L2" s="186"/>
      <c r="M2" s="186"/>
      <c r="N2" s="186"/>
      <c r="O2" s="186"/>
      <c r="P2" s="186"/>
      <c r="Q2" s="186"/>
      <c r="R2" s="186"/>
      <c r="S2" s="186"/>
      <c r="T2" s="15"/>
      <c r="U2" s="15"/>
      <c r="V2" s="15"/>
      <c r="W2" s="15"/>
      <c r="X2" s="15"/>
      <c r="Y2" s="15"/>
      <c r="Z2" s="15"/>
      <c r="AA2" s="15"/>
      <c r="AB2" s="15"/>
    </row>
    <row r="3" spans="1:28" x14ac:dyDescent="0.25">
      <c r="A3" s="15"/>
      <c r="B3" s="15"/>
      <c r="C3" s="15"/>
      <c r="D3" s="15"/>
      <c r="E3" s="15"/>
      <c r="F3" s="15"/>
      <c r="G3" s="186"/>
      <c r="H3" s="186"/>
      <c r="I3" s="186"/>
      <c r="J3" s="15"/>
      <c r="K3" s="15"/>
      <c r="L3" s="76"/>
      <c r="M3" s="76"/>
      <c r="N3" s="70"/>
      <c r="O3" s="15"/>
      <c r="P3" s="15"/>
      <c r="Q3" s="15"/>
      <c r="R3" s="15"/>
      <c r="S3" s="69"/>
      <c r="T3" s="15"/>
      <c r="U3" s="15"/>
      <c r="V3" s="15"/>
      <c r="W3" s="15"/>
      <c r="X3" s="15"/>
      <c r="Y3" s="15"/>
      <c r="Z3" s="15"/>
      <c r="AA3" s="15"/>
      <c r="AB3" s="15"/>
    </row>
    <row r="4" spans="1:28" ht="18.75" customHeight="1" x14ac:dyDescent="0.25">
      <c r="A4" s="15"/>
      <c r="B4" s="15" t="s">
        <v>141</v>
      </c>
      <c r="C4" s="15"/>
      <c r="D4" s="15"/>
      <c r="E4" s="15"/>
      <c r="F4" s="188" t="s">
        <v>158</v>
      </c>
      <c r="G4" s="188"/>
      <c r="H4" s="188"/>
      <c r="I4" s="188"/>
      <c r="J4" s="188"/>
      <c r="K4" s="188"/>
      <c r="L4" s="188"/>
      <c r="M4" s="76"/>
      <c r="N4" s="70"/>
      <c r="O4" s="15"/>
      <c r="P4" s="15"/>
      <c r="Q4" s="15"/>
      <c r="R4" s="15"/>
      <c r="S4" s="69"/>
      <c r="T4" s="15"/>
      <c r="U4" s="15"/>
      <c r="V4" s="15"/>
      <c r="W4" s="15"/>
      <c r="X4" s="15"/>
      <c r="Y4" s="15"/>
      <c r="Z4" s="15"/>
      <c r="AA4" s="15"/>
      <c r="AB4" s="15"/>
    </row>
    <row r="5" spans="1:28" ht="18.75" customHeight="1" x14ac:dyDescent="0.25">
      <c r="A5" s="15"/>
      <c r="B5" s="187" t="s">
        <v>142</v>
      </c>
      <c r="C5" s="187"/>
      <c r="D5" s="187"/>
      <c r="E5" s="187"/>
      <c r="F5" s="195" t="s">
        <v>159</v>
      </c>
      <c r="G5" s="195"/>
      <c r="H5" s="195"/>
      <c r="I5" s="195"/>
      <c r="J5" s="195"/>
      <c r="K5" s="195"/>
      <c r="L5" s="195"/>
      <c r="M5" s="76"/>
      <c r="N5" s="70"/>
      <c r="O5" s="15"/>
      <c r="P5" s="15"/>
      <c r="Q5" s="15"/>
      <c r="R5" s="15"/>
      <c r="S5" s="69"/>
      <c r="T5" s="15"/>
      <c r="U5" s="15"/>
      <c r="V5" s="15"/>
      <c r="W5" s="15"/>
      <c r="X5" s="15"/>
      <c r="Y5" s="15"/>
      <c r="Z5" s="15"/>
      <c r="AA5" s="15"/>
      <c r="AB5" s="15"/>
    </row>
    <row r="6" spans="1:28" ht="15.75" thickBot="1" x14ac:dyDescent="0.3">
      <c r="A6" s="15"/>
      <c r="B6" s="187"/>
      <c r="C6" s="187"/>
      <c r="D6" s="187"/>
      <c r="E6" s="187"/>
      <c r="F6" s="15"/>
      <c r="G6" s="70"/>
      <c r="H6" s="70"/>
      <c r="I6" s="15"/>
      <c r="J6" s="15"/>
      <c r="K6" s="15"/>
      <c r="L6" s="76"/>
      <c r="M6" s="76"/>
      <c r="N6" s="70"/>
      <c r="O6" s="15"/>
      <c r="P6" s="15"/>
      <c r="Q6" s="15"/>
      <c r="R6" s="15"/>
      <c r="S6" s="69"/>
      <c r="T6" s="15"/>
      <c r="U6" s="15"/>
      <c r="V6" s="15"/>
      <c r="W6" s="15"/>
      <c r="X6" s="15"/>
      <c r="Y6" s="15"/>
      <c r="Z6" s="15"/>
      <c r="AA6" s="15"/>
      <c r="AB6" s="15"/>
    </row>
    <row r="7" spans="1:28" ht="15.75" thickBot="1" x14ac:dyDescent="0.3">
      <c r="A7" s="166" t="s">
        <v>268</v>
      </c>
      <c r="B7" s="166" t="s">
        <v>143</v>
      </c>
      <c r="C7" s="166" t="s">
        <v>253</v>
      </c>
      <c r="D7" s="199" t="s">
        <v>144</v>
      </c>
      <c r="E7" s="200"/>
      <c r="F7" s="166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</row>
    <row r="8" spans="1:28" ht="60.75" customHeight="1" thickBot="1" x14ac:dyDescent="0.3">
      <c r="A8" s="175"/>
      <c r="B8" s="175"/>
      <c r="C8" s="175"/>
      <c r="D8" s="201"/>
      <c r="E8" s="202"/>
      <c r="F8" s="175"/>
      <c r="G8" s="185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85" t="s">
        <v>169</v>
      </c>
      <c r="W8" s="185"/>
      <c r="X8" s="185"/>
      <c r="Y8" s="185"/>
      <c r="Z8" s="185"/>
      <c r="AA8" s="185"/>
      <c r="AB8" s="169"/>
    </row>
    <row r="9" spans="1:28" ht="26.25" customHeight="1" thickBot="1" x14ac:dyDescent="0.3">
      <c r="A9" s="175"/>
      <c r="B9" s="175"/>
      <c r="C9" s="175"/>
      <c r="D9" s="201"/>
      <c r="E9" s="202"/>
      <c r="F9" s="175"/>
      <c r="G9" s="166" t="s">
        <v>146</v>
      </c>
      <c r="H9" s="166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96" t="s">
        <v>2</v>
      </c>
      <c r="P9" s="197"/>
      <c r="Q9" s="197"/>
      <c r="R9" s="198"/>
      <c r="S9" s="179" t="s">
        <v>150</v>
      </c>
      <c r="T9" s="166" t="s">
        <v>146</v>
      </c>
      <c r="U9" s="166" t="s">
        <v>1</v>
      </c>
      <c r="V9" s="166" t="s">
        <v>146</v>
      </c>
      <c r="W9" s="166" t="s">
        <v>161</v>
      </c>
      <c r="X9" s="166" t="s">
        <v>157</v>
      </c>
      <c r="Y9" s="196" t="s">
        <v>2</v>
      </c>
      <c r="Z9" s="197"/>
      <c r="AA9" s="197"/>
      <c r="AB9" s="198"/>
    </row>
    <row r="10" spans="1:28" ht="23.25" customHeight="1" thickBot="1" x14ac:dyDescent="0.3">
      <c r="A10" s="176"/>
      <c r="B10" s="175"/>
      <c r="C10" s="175"/>
      <c r="D10" s="196"/>
      <c r="E10" s="198"/>
      <c r="F10" s="175"/>
      <c r="G10" s="175"/>
      <c r="H10" s="175"/>
      <c r="I10" s="175"/>
      <c r="J10" s="172" t="s">
        <v>148</v>
      </c>
      <c r="K10" s="173"/>
      <c r="L10" s="174"/>
      <c r="M10" s="170" t="s">
        <v>3</v>
      </c>
      <c r="N10" s="175"/>
      <c r="O10" s="168" t="s">
        <v>148</v>
      </c>
      <c r="P10" s="185"/>
      <c r="Q10" s="169"/>
      <c r="R10" s="166" t="s">
        <v>3</v>
      </c>
      <c r="S10" s="180"/>
      <c r="T10" s="175"/>
      <c r="U10" s="175"/>
      <c r="V10" s="175"/>
      <c r="W10" s="175"/>
      <c r="X10" s="175"/>
      <c r="Y10" s="168" t="s">
        <v>148</v>
      </c>
      <c r="Z10" s="185"/>
      <c r="AA10" s="169"/>
      <c r="AB10" s="166" t="s">
        <v>3</v>
      </c>
    </row>
    <row r="11" spans="1:28" ht="59.25" customHeight="1" x14ac:dyDescent="0.25">
      <c r="A11" s="176"/>
      <c r="B11" s="175"/>
      <c r="C11" s="175"/>
      <c r="D11" s="166" t="s">
        <v>255</v>
      </c>
      <c r="E11" s="166" t="s">
        <v>269</v>
      </c>
      <c r="F11" s="175"/>
      <c r="G11" s="176"/>
      <c r="H11" s="175"/>
      <c r="I11" s="175"/>
      <c r="J11" s="170" t="s">
        <v>149</v>
      </c>
      <c r="K11" s="170" t="s">
        <v>88</v>
      </c>
      <c r="L11" s="170" t="s">
        <v>4</v>
      </c>
      <c r="M11" s="194"/>
      <c r="N11" s="176"/>
      <c r="O11" s="166" t="s">
        <v>149</v>
      </c>
      <c r="P11" s="166" t="s">
        <v>88</v>
      </c>
      <c r="Q11" s="166" t="s">
        <v>4</v>
      </c>
      <c r="R11" s="175"/>
      <c r="S11" s="180"/>
      <c r="T11" s="175"/>
      <c r="U11" s="175"/>
      <c r="V11" s="176"/>
      <c r="W11" s="175"/>
      <c r="X11" s="175"/>
      <c r="Y11" s="166" t="s">
        <v>149</v>
      </c>
      <c r="Z11" s="166" t="s">
        <v>88</v>
      </c>
      <c r="AA11" s="166" t="s">
        <v>4</v>
      </c>
      <c r="AB11" s="175"/>
    </row>
    <row r="12" spans="1:28" ht="134.25" customHeight="1" thickBot="1" x14ac:dyDescent="0.3">
      <c r="A12" s="177"/>
      <c r="B12" s="167"/>
      <c r="C12" s="167"/>
      <c r="D12" s="167"/>
      <c r="E12" s="167"/>
      <c r="F12" s="167"/>
      <c r="G12" s="177"/>
      <c r="H12" s="182"/>
      <c r="I12" s="177"/>
      <c r="J12" s="171"/>
      <c r="K12" s="171"/>
      <c r="L12" s="171"/>
      <c r="M12" s="171"/>
      <c r="N12" s="177"/>
      <c r="O12" s="167"/>
      <c r="P12" s="167"/>
      <c r="Q12" s="167"/>
      <c r="R12" s="167"/>
      <c r="S12" s="181"/>
      <c r="T12" s="181"/>
      <c r="U12" s="178"/>
      <c r="V12" s="177"/>
      <c r="W12" s="182"/>
      <c r="X12" s="177"/>
      <c r="Y12" s="167"/>
      <c r="Z12" s="167"/>
      <c r="AA12" s="167"/>
      <c r="AB12" s="167"/>
    </row>
    <row r="13" spans="1:28" ht="15.75" thickBot="1" x14ac:dyDescent="0.3">
      <c r="A13" s="155">
        <v>1</v>
      </c>
      <c r="B13" s="16">
        <v>2</v>
      </c>
      <c r="C13" s="16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77">
        <v>12</v>
      </c>
      <c r="M13" s="77">
        <v>13</v>
      </c>
      <c r="N13" s="13">
        <v>14</v>
      </c>
      <c r="O13" s="13">
        <v>15</v>
      </c>
      <c r="P13" s="13">
        <v>16</v>
      </c>
      <c r="Q13" s="13">
        <v>17</v>
      </c>
      <c r="R13" s="13">
        <v>18</v>
      </c>
      <c r="S13" s="78">
        <v>19</v>
      </c>
      <c r="T13" s="13">
        <v>20</v>
      </c>
      <c r="U13" s="13">
        <v>21</v>
      </c>
      <c r="V13" s="13">
        <v>22</v>
      </c>
      <c r="W13" s="13">
        <v>23</v>
      </c>
      <c r="X13" s="13">
        <v>24</v>
      </c>
      <c r="Y13" s="13">
        <v>25</v>
      </c>
      <c r="Z13" s="13">
        <v>26</v>
      </c>
      <c r="AA13" s="13">
        <v>27</v>
      </c>
      <c r="AB13" s="13">
        <v>28</v>
      </c>
    </row>
    <row r="14" spans="1:28" ht="25.5" x14ac:dyDescent="0.25">
      <c r="A14" s="60"/>
      <c r="B14" s="71" t="s">
        <v>177</v>
      </c>
      <c r="C14" s="11"/>
      <c r="D14" s="11"/>
      <c r="E14" s="11"/>
      <c r="F14" s="11"/>
      <c r="G14" s="11"/>
      <c r="H14" s="11"/>
      <c r="I14" s="11"/>
      <c r="J14" s="11"/>
      <c r="K14" s="11"/>
      <c r="L14" s="79"/>
      <c r="M14" s="79"/>
      <c r="N14" s="11"/>
      <c r="O14" s="11"/>
      <c r="P14" s="11"/>
      <c r="Q14" s="11"/>
      <c r="R14" s="11"/>
      <c r="S14" s="72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46" customFormat="1" ht="38.25" x14ac:dyDescent="0.25">
      <c r="A15" s="30">
        <v>1</v>
      </c>
      <c r="B15" s="66" t="s">
        <v>121</v>
      </c>
      <c r="C15" s="33">
        <v>32</v>
      </c>
      <c r="D15" s="8">
        <v>124</v>
      </c>
      <c r="E15" s="8">
        <v>126</v>
      </c>
      <c r="F15" s="40">
        <f>ROUNDDOWN((E15/C15),2)</f>
        <v>3.93</v>
      </c>
      <c r="G15" s="38">
        <v>14</v>
      </c>
      <c r="H15" s="33">
        <f t="shared" ref="H15:H22" si="0">SUM(G15*100/D15)</f>
        <v>11.290322580645162</v>
      </c>
      <c r="I15" s="8"/>
      <c r="J15" s="8"/>
      <c r="K15" s="8"/>
      <c r="L15" s="53"/>
      <c r="M15" s="53"/>
      <c r="N15" s="57">
        <v>14</v>
      </c>
      <c r="O15" s="38">
        <v>1</v>
      </c>
      <c r="P15" s="38"/>
      <c r="Q15" s="38">
        <v>8</v>
      </c>
      <c r="R15" s="38">
        <v>5</v>
      </c>
      <c r="S15" s="58">
        <f t="shared" ref="S15:S29" si="1">SUM(N15*100/G15)</f>
        <v>100</v>
      </c>
      <c r="T15" s="37">
        <f>SUM(U15*E15/100)</f>
        <v>15.12</v>
      </c>
      <c r="U15" s="37">
        <v>12</v>
      </c>
      <c r="V15" s="38">
        <v>15</v>
      </c>
      <c r="W15" s="39">
        <f>SUM(V15*100/E15)</f>
        <v>11.904761904761905</v>
      </c>
      <c r="X15" s="38"/>
      <c r="Y15" s="38"/>
      <c r="Z15" s="38"/>
      <c r="AA15" s="38"/>
      <c r="AB15" s="38"/>
    </row>
    <row r="16" spans="1:28" s="14" customFormat="1" ht="51" x14ac:dyDescent="0.25">
      <c r="A16" s="30">
        <v>2</v>
      </c>
      <c r="B16" s="31" t="s">
        <v>128</v>
      </c>
      <c r="C16" s="9">
        <v>56.1</v>
      </c>
      <c r="D16" s="9">
        <v>46</v>
      </c>
      <c r="E16" s="9">
        <v>56</v>
      </c>
      <c r="F16" s="32">
        <f t="shared" ref="F16" si="2">ROUNDDOWN((E16/C16),2)</f>
        <v>0.99</v>
      </c>
      <c r="G16" s="10">
        <v>2</v>
      </c>
      <c r="H16" s="33">
        <f t="shared" si="0"/>
        <v>4.3478260869565215</v>
      </c>
      <c r="I16" s="9"/>
      <c r="J16" s="9"/>
      <c r="K16" s="9"/>
      <c r="L16" s="41"/>
      <c r="M16" s="45"/>
      <c r="N16" s="35">
        <v>2</v>
      </c>
      <c r="O16" s="10"/>
      <c r="P16" s="10"/>
      <c r="Q16" s="10">
        <v>1</v>
      </c>
      <c r="R16" s="10">
        <v>1</v>
      </c>
      <c r="S16" s="58">
        <f t="shared" si="1"/>
        <v>100</v>
      </c>
      <c r="T16" s="37">
        <f t="shared" ref="T16:T17" si="3">ROUNDDOWN((U16*E16/100),0)</f>
        <v>2</v>
      </c>
      <c r="U16" s="38">
        <v>5</v>
      </c>
      <c r="V16" s="10">
        <v>2</v>
      </c>
      <c r="W16" s="33">
        <f t="shared" ref="W16" si="4">SUM(V16*100/E16)</f>
        <v>3.5714285714285716</v>
      </c>
      <c r="X16" s="38"/>
      <c r="Y16" s="38"/>
      <c r="Z16" s="38"/>
      <c r="AA16" s="38"/>
      <c r="AB16" s="38"/>
    </row>
    <row r="17" spans="1:28" s="14" customFormat="1" ht="51" x14ac:dyDescent="0.25">
      <c r="A17" s="30">
        <v>3</v>
      </c>
      <c r="B17" s="31" t="s">
        <v>266</v>
      </c>
      <c r="C17" s="9">
        <v>171.4</v>
      </c>
      <c r="D17" s="8">
        <v>170</v>
      </c>
      <c r="E17" s="8">
        <v>170</v>
      </c>
      <c r="F17" s="40">
        <f>ROUNDDOWN((E17/C17),2)</f>
        <v>0.99</v>
      </c>
      <c r="G17" s="38">
        <v>7</v>
      </c>
      <c r="H17" s="33">
        <f t="shared" si="0"/>
        <v>4.117647058823529</v>
      </c>
      <c r="I17" s="8"/>
      <c r="J17" s="8"/>
      <c r="K17" s="8"/>
      <c r="L17" s="53"/>
      <c r="M17" s="53"/>
      <c r="N17" s="57">
        <v>3</v>
      </c>
      <c r="O17" s="38"/>
      <c r="P17" s="38"/>
      <c r="Q17" s="38">
        <v>3</v>
      </c>
      <c r="R17" s="38"/>
      <c r="S17" s="58">
        <f t="shared" si="1"/>
        <v>42.857142857142854</v>
      </c>
      <c r="T17" s="37">
        <f t="shared" si="3"/>
        <v>8</v>
      </c>
      <c r="U17" s="37">
        <v>5</v>
      </c>
      <c r="V17" s="38">
        <v>8</v>
      </c>
      <c r="W17" s="39">
        <f>SUM(V17*100/E17)</f>
        <v>4.7058823529411766</v>
      </c>
      <c r="X17" s="38"/>
      <c r="Y17" s="38"/>
      <c r="Z17" s="38"/>
      <c r="AA17" s="38"/>
      <c r="AB17" s="38"/>
    </row>
    <row r="18" spans="1:28" s="14" customFormat="1" ht="63.75" x14ac:dyDescent="0.25">
      <c r="A18" s="30">
        <v>4</v>
      </c>
      <c r="B18" s="31" t="s">
        <v>99</v>
      </c>
      <c r="C18" s="54">
        <v>111.9</v>
      </c>
      <c r="D18" s="9">
        <v>45</v>
      </c>
      <c r="E18" s="9">
        <v>45</v>
      </c>
      <c r="F18" s="32">
        <f t="shared" ref="F18:F20" si="5">ROUNDDOWN((E18/C18),2)</f>
        <v>0.4</v>
      </c>
      <c r="G18" s="10">
        <v>1</v>
      </c>
      <c r="H18" s="33">
        <f t="shared" si="0"/>
        <v>2.2222222222222223</v>
      </c>
      <c r="I18" s="9"/>
      <c r="J18" s="9"/>
      <c r="K18" s="9"/>
      <c r="L18" s="41"/>
      <c r="M18" s="45"/>
      <c r="N18" s="35">
        <v>0</v>
      </c>
      <c r="O18" s="10"/>
      <c r="P18" s="10"/>
      <c r="Q18" s="10">
        <v>0</v>
      </c>
      <c r="R18" s="10">
        <v>0</v>
      </c>
      <c r="S18" s="58">
        <f t="shared" si="1"/>
        <v>0</v>
      </c>
      <c r="T18" s="37">
        <f t="shared" ref="T18:T21" si="6">ROUNDDOWN((U18*E18/100),0)</f>
        <v>2</v>
      </c>
      <c r="U18" s="38">
        <v>5</v>
      </c>
      <c r="V18" s="10">
        <v>2</v>
      </c>
      <c r="W18" s="39">
        <f>SUM(V18*100/E18)</f>
        <v>4.4444444444444446</v>
      </c>
      <c r="X18" s="38"/>
      <c r="Y18" s="38"/>
      <c r="Z18" s="38"/>
      <c r="AA18" s="38"/>
      <c r="AB18" s="38"/>
    </row>
    <row r="19" spans="1:28" s="14" customFormat="1" ht="76.5" x14ac:dyDescent="0.25">
      <c r="A19" s="30">
        <v>5</v>
      </c>
      <c r="B19" s="31" t="s">
        <v>215</v>
      </c>
      <c r="C19" s="9">
        <v>40.11</v>
      </c>
      <c r="D19" s="9">
        <v>53</v>
      </c>
      <c r="E19" s="9">
        <v>47</v>
      </c>
      <c r="F19" s="32">
        <f t="shared" si="5"/>
        <v>1.17</v>
      </c>
      <c r="G19" s="10">
        <v>4</v>
      </c>
      <c r="H19" s="33">
        <f t="shared" si="0"/>
        <v>7.5471698113207548</v>
      </c>
      <c r="I19" s="9"/>
      <c r="J19" s="9"/>
      <c r="K19" s="9"/>
      <c r="L19" s="41"/>
      <c r="M19" s="45"/>
      <c r="N19" s="35">
        <v>2</v>
      </c>
      <c r="O19" s="10"/>
      <c r="P19" s="10"/>
      <c r="Q19" s="10">
        <v>1</v>
      </c>
      <c r="R19" s="10">
        <v>1</v>
      </c>
      <c r="S19" s="58">
        <f>SUM(N19*100/G19)</f>
        <v>50</v>
      </c>
      <c r="T19" s="37">
        <f t="shared" si="6"/>
        <v>3</v>
      </c>
      <c r="U19" s="38">
        <v>8</v>
      </c>
      <c r="V19" s="10">
        <v>3</v>
      </c>
      <c r="W19" s="33">
        <f t="shared" ref="W19:W20" si="7">SUM(V19*100/E19)</f>
        <v>6.3829787234042552</v>
      </c>
      <c r="X19" s="38"/>
      <c r="Y19" s="38"/>
      <c r="Z19" s="38"/>
      <c r="AA19" s="38"/>
      <c r="AB19" s="38"/>
    </row>
    <row r="20" spans="1:28" s="46" customFormat="1" ht="76.5" x14ac:dyDescent="0.25">
      <c r="A20" s="30">
        <v>6</v>
      </c>
      <c r="B20" s="31" t="s">
        <v>216</v>
      </c>
      <c r="C20" s="9">
        <v>85.87</v>
      </c>
      <c r="D20" s="9">
        <v>99</v>
      </c>
      <c r="E20" s="9">
        <v>115</v>
      </c>
      <c r="F20" s="32">
        <f t="shared" si="5"/>
        <v>1.33</v>
      </c>
      <c r="G20" s="10">
        <v>7</v>
      </c>
      <c r="H20" s="33">
        <f t="shared" si="0"/>
        <v>7.0707070707070709</v>
      </c>
      <c r="I20" s="9"/>
      <c r="J20" s="9"/>
      <c r="K20" s="9"/>
      <c r="L20" s="41"/>
      <c r="M20" s="45"/>
      <c r="N20" s="35">
        <v>1</v>
      </c>
      <c r="O20" s="10"/>
      <c r="P20" s="10"/>
      <c r="Q20" s="10">
        <v>1</v>
      </c>
      <c r="R20" s="10"/>
      <c r="S20" s="58">
        <f t="shared" si="1"/>
        <v>14.285714285714286</v>
      </c>
      <c r="T20" s="37">
        <f t="shared" si="6"/>
        <v>9</v>
      </c>
      <c r="U20" s="38">
        <v>8</v>
      </c>
      <c r="V20" s="10">
        <v>8</v>
      </c>
      <c r="W20" s="33">
        <f t="shared" si="7"/>
        <v>6.9565217391304346</v>
      </c>
      <c r="X20" s="38"/>
      <c r="Y20" s="38"/>
      <c r="Z20" s="38"/>
      <c r="AA20" s="38"/>
      <c r="AB20" s="38"/>
    </row>
    <row r="21" spans="1:28" s="14" customFormat="1" ht="38.25" x14ac:dyDescent="0.25">
      <c r="A21" s="30">
        <v>7</v>
      </c>
      <c r="B21" s="31" t="s">
        <v>174</v>
      </c>
      <c r="C21" s="9">
        <v>49.7</v>
      </c>
      <c r="D21" s="9">
        <v>75</v>
      </c>
      <c r="E21" s="9">
        <v>97</v>
      </c>
      <c r="F21" s="40">
        <f t="shared" ref="F21:F31" si="8">ROUNDDOWN((E21/C21),2)</f>
        <v>1.95</v>
      </c>
      <c r="G21" s="10">
        <v>3</v>
      </c>
      <c r="H21" s="33">
        <f t="shared" si="0"/>
        <v>4</v>
      </c>
      <c r="I21" s="9"/>
      <c r="J21" s="9"/>
      <c r="K21" s="9"/>
      <c r="L21" s="41"/>
      <c r="M21" s="41"/>
      <c r="N21" s="35">
        <v>3</v>
      </c>
      <c r="O21" s="10"/>
      <c r="P21" s="10"/>
      <c r="Q21" s="10">
        <v>2</v>
      </c>
      <c r="R21" s="10">
        <v>1</v>
      </c>
      <c r="S21" s="36">
        <f t="shared" si="1"/>
        <v>100</v>
      </c>
      <c r="T21" s="37">
        <f t="shared" si="6"/>
        <v>7</v>
      </c>
      <c r="U21" s="37">
        <v>8</v>
      </c>
      <c r="V21" s="10">
        <v>6</v>
      </c>
      <c r="W21" s="33">
        <f t="shared" ref="W21:W31" si="9">SUM(V21*100/E21)</f>
        <v>6.1855670103092786</v>
      </c>
      <c r="X21" s="10"/>
      <c r="Y21" s="10"/>
      <c r="Z21" s="10"/>
      <c r="AA21" s="10"/>
      <c r="AB21" s="10"/>
    </row>
    <row r="22" spans="1:28" s="46" customFormat="1" ht="38.25" x14ac:dyDescent="0.25">
      <c r="A22" s="30">
        <v>8</v>
      </c>
      <c r="B22" s="31" t="s">
        <v>122</v>
      </c>
      <c r="C22" s="54">
        <v>30</v>
      </c>
      <c r="D22" s="9">
        <v>239</v>
      </c>
      <c r="E22" s="9">
        <v>239</v>
      </c>
      <c r="F22" s="40">
        <f t="shared" si="8"/>
        <v>7.96</v>
      </c>
      <c r="G22" s="10">
        <v>36</v>
      </c>
      <c r="H22" s="33">
        <f t="shared" si="0"/>
        <v>15.06276150627615</v>
      </c>
      <c r="I22" s="9"/>
      <c r="J22" s="9"/>
      <c r="K22" s="9"/>
      <c r="L22" s="41"/>
      <c r="M22" s="41"/>
      <c r="N22" s="35">
        <v>33</v>
      </c>
      <c r="O22" s="10"/>
      <c r="P22" s="10"/>
      <c r="Q22" s="10">
        <v>22</v>
      </c>
      <c r="R22" s="10">
        <v>11</v>
      </c>
      <c r="S22" s="36">
        <f t="shared" si="1"/>
        <v>91.666666666666671</v>
      </c>
      <c r="T22" s="37">
        <f>ROUNDDOWN((U22*E22/100),0)</f>
        <v>35</v>
      </c>
      <c r="U22" s="37">
        <v>15</v>
      </c>
      <c r="V22" s="10">
        <v>35</v>
      </c>
      <c r="W22" s="39">
        <f t="shared" si="9"/>
        <v>14.644351464435147</v>
      </c>
      <c r="X22" s="10"/>
      <c r="Y22" s="10"/>
      <c r="Z22" s="10"/>
      <c r="AA22" s="10"/>
      <c r="AB22" s="10"/>
    </row>
    <row r="23" spans="1:28" s="14" customFormat="1" ht="51" x14ac:dyDescent="0.25">
      <c r="A23" s="30">
        <v>9</v>
      </c>
      <c r="B23" s="31" t="s">
        <v>123</v>
      </c>
      <c r="C23" s="54">
        <v>32.299999999999997</v>
      </c>
      <c r="D23" s="9">
        <v>134</v>
      </c>
      <c r="E23" s="9">
        <v>141</v>
      </c>
      <c r="F23" s="40">
        <f t="shared" si="8"/>
        <v>4.3600000000000003</v>
      </c>
      <c r="G23" s="10">
        <v>10</v>
      </c>
      <c r="H23" s="33">
        <f t="shared" ref="H23" si="10">SUM(G23*100/D23)</f>
        <v>7.4626865671641793</v>
      </c>
      <c r="I23" s="9"/>
      <c r="J23" s="9"/>
      <c r="K23" s="9"/>
      <c r="L23" s="41"/>
      <c r="M23" s="41"/>
      <c r="N23" s="35">
        <v>10</v>
      </c>
      <c r="O23" s="10"/>
      <c r="P23" s="10"/>
      <c r="Q23" s="10">
        <v>7</v>
      </c>
      <c r="R23" s="10">
        <v>3</v>
      </c>
      <c r="S23" s="36">
        <f t="shared" si="1"/>
        <v>100</v>
      </c>
      <c r="T23" s="37">
        <f>ROUNDDOWN((U23*E23/100),0)</f>
        <v>16</v>
      </c>
      <c r="U23" s="37">
        <v>12</v>
      </c>
      <c r="V23" s="10">
        <v>10</v>
      </c>
      <c r="W23" s="39">
        <f t="shared" si="9"/>
        <v>7.0921985815602833</v>
      </c>
      <c r="X23" s="10"/>
      <c r="Y23" s="10"/>
      <c r="Z23" s="10"/>
      <c r="AA23" s="10"/>
      <c r="AB23" s="10"/>
    </row>
    <row r="24" spans="1:28" s="46" customFormat="1" ht="93.75" customHeight="1" x14ac:dyDescent="0.25">
      <c r="A24" s="30">
        <v>10</v>
      </c>
      <c r="B24" s="31" t="s">
        <v>185</v>
      </c>
      <c r="C24" s="9">
        <v>173</v>
      </c>
      <c r="D24" s="9">
        <v>362</v>
      </c>
      <c r="E24" s="9">
        <v>390</v>
      </c>
      <c r="F24" s="40">
        <f t="shared" si="8"/>
        <v>2.25</v>
      </c>
      <c r="G24" s="10">
        <v>28</v>
      </c>
      <c r="H24" s="33">
        <f t="shared" ref="H24" si="11">SUM(G24*100/D24)</f>
        <v>7.7348066298342539</v>
      </c>
      <c r="I24" s="9"/>
      <c r="J24" s="9"/>
      <c r="K24" s="9"/>
      <c r="L24" s="41"/>
      <c r="M24" s="41"/>
      <c r="N24" s="35">
        <v>28</v>
      </c>
      <c r="O24" s="10">
        <v>3</v>
      </c>
      <c r="P24" s="10"/>
      <c r="Q24" s="10">
        <v>16</v>
      </c>
      <c r="R24" s="10">
        <v>9</v>
      </c>
      <c r="S24" s="36">
        <f t="shared" si="1"/>
        <v>100</v>
      </c>
      <c r="T24" s="37">
        <f>ROUNDDOWN((U24*E24/100),0)</f>
        <v>31</v>
      </c>
      <c r="U24" s="37">
        <v>8</v>
      </c>
      <c r="V24" s="10">
        <v>31</v>
      </c>
      <c r="W24" s="39">
        <f t="shared" ref="W24" si="12">SUM(V24*100/E24)</f>
        <v>7.9487179487179489</v>
      </c>
      <c r="X24" s="10"/>
      <c r="Y24" s="10"/>
      <c r="Z24" s="10"/>
      <c r="AA24" s="10"/>
      <c r="AB24" s="10"/>
    </row>
    <row r="25" spans="1:28" s="46" customFormat="1" ht="57" customHeight="1" x14ac:dyDescent="0.25">
      <c r="A25" s="30">
        <v>11</v>
      </c>
      <c r="B25" s="31" t="s">
        <v>186</v>
      </c>
      <c r="C25" s="9">
        <v>101.23</v>
      </c>
      <c r="D25" s="9">
        <v>196</v>
      </c>
      <c r="E25" s="9">
        <v>196</v>
      </c>
      <c r="F25" s="40">
        <f t="shared" si="8"/>
        <v>1.93</v>
      </c>
      <c r="G25" s="10">
        <v>15</v>
      </c>
      <c r="H25" s="33">
        <f t="shared" ref="H25:H29" si="13">SUM(G25*100/D25)</f>
        <v>7.6530612244897958</v>
      </c>
      <c r="I25" s="9"/>
      <c r="J25" s="9"/>
      <c r="K25" s="9"/>
      <c r="L25" s="41"/>
      <c r="M25" s="41"/>
      <c r="N25" s="35">
        <v>15</v>
      </c>
      <c r="O25" s="10"/>
      <c r="P25" s="10"/>
      <c r="Q25" s="10">
        <v>10</v>
      </c>
      <c r="R25" s="10">
        <v>5</v>
      </c>
      <c r="S25" s="36">
        <f t="shared" si="1"/>
        <v>100</v>
      </c>
      <c r="T25" s="37">
        <f>ROUNDDOWN((U25*E25/100),0)</f>
        <v>15</v>
      </c>
      <c r="U25" s="37">
        <v>8</v>
      </c>
      <c r="V25" s="10">
        <v>15</v>
      </c>
      <c r="W25" s="39">
        <f>SUM(V25*100/E25)</f>
        <v>7.6530612244897958</v>
      </c>
      <c r="X25" s="10"/>
      <c r="Y25" s="10"/>
      <c r="Z25" s="10"/>
      <c r="AA25" s="10"/>
      <c r="AB25" s="10"/>
    </row>
    <row r="26" spans="1:28" s="14" customFormat="1" ht="54.75" customHeight="1" x14ac:dyDescent="0.25">
      <c r="A26" s="30">
        <v>12</v>
      </c>
      <c r="B26" s="31" t="s">
        <v>126</v>
      </c>
      <c r="C26" s="54">
        <v>44</v>
      </c>
      <c r="D26" s="9">
        <v>143</v>
      </c>
      <c r="E26" s="9">
        <v>143</v>
      </c>
      <c r="F26" s="40">
        <f t="shared" si="8"/>
        <v>3.25</v>
      </c>
      <c r="G26" s="10">
        <v>11</v>
      </c>
      <c r="H26" s="33">
        <f t="shared" si="13"/>
        <v>7.6923076923076925</v>
      </c>
      <c r="I26" s="9"/>
      <c r="J26" s="9"/>
      <c r="K26" s="9"/>
      <c r="L26" s="41"/>
      <c r="M26" s="41"/>
      <c r="N26" s="35">
        <v>4</v>
      </c>
      <c r="O26" s="10"/>
      <c r="P26" s="10"/>
      <c r="Q26" s="10">
        <v>4</v>
      </c>
      <c r="R26" s="10"/>
      <c r="S26" s="36">
        <f t="shared" si="1"/>
        <v>36.363636363636367</v>
      </c>
      <c r="T26" s="37">
        <f t="shared" ref="T26:T29" si="14">ROUNDDOWN((U26*E26/100),0)</f>
        <v>17</v>
      </c>
      <c r="U26" s="37">
        <v>12</v>
      </c>
      <c r="V26" s="10">
        <v>17</v>
      </c>
      <c r="W26" s="33">
        <f t="shared" si="9"/>
        <v>11.888111888111888</v>
      </c>
      <c r="X26" s="10"/>
      <c r="Y26" s="10"/>
      <c r="Z26" s="10"/>
      <c r="AA26" s="10"/>
      <c r="AB26" s="10"/>
    </row>
    <row r="27" spans="1:28" s="14" customFormat="1" ht="51" x14ac:dyDescent="0.25">
      <c r="A27" s="30">
        <v>13</v>
      </c>
      <c r="B27" s="31" t="s">
        <v>129</v>
      </c>
      <c r="C27" s="55">
        <v>38.130000000000003</v>
      </c>
      <c r="D27" s="9">
        <v>56</v>
      </c>
      <c r="E27" s="9">
        <v>72</v>
      </c>
      <c r="F27" s="40">
        <f t="shared" si="8"/>
        <v>1.88</v>
      </c>
      <c r="G27" s="10">
        <v>2</v>
      </c>
      <c r="H27" s="33">
        <v>0</v>
      </c>
      <c r="I27" s="9"/>
      <c r="J27" s="9"/>
      <c r="K27" s="9"/>
      <c r="L27" s="41"/>
      <c r="M27" s="41"/>
      <c r="N27" s="35">
        <v>0</v>
      </c>
      <c r="O27" s="10"/>
      <c r="P27" s="10"/>
      <c r="Q27" s="10"/>
      <c r="R27" s="10"/>
      <c r="S27" s="36">
        <v>0</v>
      </c>
      <c r="T27" s="37">
        <f t="shared" si="14"/>
        <v>5</v>
      </c>
      <c r="U27" s="37">
        <v>8</v>
      </c>
      <c r="V27" s="10">
        <v>5</v>
      </c>
      <c r="W27" s="33">
        <f t="shared" si="9"/>
        <v>6.9444444444444446</v>
      </c>
      <c r="X27" s="10"/>
      <c r="Y27" s="10"/>
      <c r="Z27" s="10"/>
      <c r="AA27" s="10"/>
      <c r="AB27" s="10"/>
    </row>
    <row r="28" spans="1:28" s="14" customFormat="1" ht="42" customHeight="1" x14ac:dyDescent="0.25">
      <c r="A28" s="30">
        <v>14</v>
      </c>
      <c r="B28" s="31" t="s">
        <v>125</v>
      </c>
      <c r="C28" s="9">
        <v>17.2</v>
      </c>
      <c r="D28" s="9">
        <v>160</v>
      </c>
      <c r="E28" s="9">
        <v>151</v>
      </c>
      <c r="F28" s="40">
        <f t="shared" si="8"/>
        <v>8.77</v>
      </c>
      <c r="G28" s="10">
        <v>24</v>
      </c>
      <c r="H28" s="33">
        <f t="shared" si="13"/>
        <v>15</v>
      </c>
      <c r="I28" s="9"/>
      <c r="J28" s="9"/>
      <c r="K28" s="9"/>
      <c r="L28" s="41"/>
      <c r="M28" s="41"/>
      <c r="N28" s="35">
        <v>21</v>
      </c>
      <c r="O28" s="10"/>
      <c r="P28" s="10"/>
      <c r="Q28" s="10">
        <v>12</v>
      </c>
      <c r="R28" s="10">
        <v>9</v>
      </c>
      <c r="S28" s="36">
        <f t="shared" si="1"/>
        <v>87.5</v>
      </c>
      <c r="T28" s="37">
        <f t="shared" si="14"/>
        <v>22</v>
      </c>
      <c r="U28" s="37">
        <v>15</v>
      </c>
      <c r="V28" s="10">
        <v>22</v>
      </c>
      <c r="W28" s="33">
        <f t="shared" si="9"/>
        <v>14.569536423841059</v>
      </c>
      <c r="X28" s="10"/>
      <c r="Y28" s="10"/>
      <c r="Z28" s="10"/>
      <c r="AA28" s="10"/>
      <c r="AB28" s="10"/>
    </row>
    <row r="29" spans="1:28" s="46" customFormat="1" ht="45" customHeight="1" x14ac:dyDescent="0.25">
      <c r="A29" s="30">
        <v>15</v>
      </c>
      <c r="B29" s="31" t="s">
        <v>187</v>
      </c>
      <c r="C29" s="54">
        <v>32</v>
      </c>
      <c r="D29" s="9">
        <v>63</v>
      </c>
      <c r="E29" s="9">
        <v>93</v>
      </c>
      <c r="F29" s="40">
        <f t="shared" si="8"/>
        <v>2.9</v>
      </c>
      <c r="G29" s="10">
        <v>5</v>
      </c>
      <c r="H29" s="33">
        <f t="shared" si="13"/>
        <v>7.9365079365079367</v>
      </c>
      <c r="I29" s="9"/>
      <c r="J29" s="9"/>
      <c r="K29" s="9"/>
      <c r="L29" s="41"/>
      <c r="M29" s="41"/>
      <c r="N29" s="35">
        <v>4</v>
      </c>
      <c r="O29" s="10"/>
      <c r="P29" s="10"/>
      <c r="Q29" s="10">
        <v>2</v>
      </c>
      <c r="R29" s="10">
        <v>2</v>
      </c>
      <c r="S29" s="36">
        <f t="shared" si="1"/>
        <v>80</v>
      </c>
      <c r="T29" s="37">
        <f t="shared" si="14"/>
        <v>7</v>
      </c>
      <c r="U29" s="37">
        <v>8</v>
      </c>
      <c r="V29" s="10">
        <v>7</v>
      </c>
      <c r="W29" s="33">
        <f t="shared" si="9"/>
        <v>7.5268817204301079</v>
      </c>
      <c r="X29" s="10"/>
      <c r="Y29" s="10"/>
      <c r="Z29" s="10"/>
      <c r="AA29" s="10"/>
      <c r="AB29" s="10"/>
    </row>
    <row r="30" spans="1:28" s="14" customFormat="1" x14ac:dyDescent="0.25">
      <c r="A30" s="30">
        <v>16</v>
      </c>
      <c r="B30" s="31" t="s">
        <v>289</v>
      </c>
      <c r="C30" s="32">
        <v>39.479999999999997</v>
      </c>
      <c r="D30" s="9">
        <v>0</v>
      </c>
      <c r="E30" s="9">
        <v>91</v>
      </c>
      <c r="F30" s="40">
        <f t="shared" si="8"/>
        <v>2.2999999999999998</v>
      </c>
      <c r="G30" s="10">
        <v>0</v>
      </c>
      <c r="H30" s="33">
        <v>0</v>
      </c>
      <c r="I30" s="9"/>
      <c r="J30" s="9"/>
      <c r="K30" s="9"/>
      <c r="L30" s="53"/>
      <c r="M30" s="53"/>
      <c r="N30" s="35">
        <v>0</v>
      </c>
      <c r="O30" s="10"/>
      <c r="P30" s="10"/>
      <c r="Q30" s="10"/>
      <c r="R30" s="10"/>
      <c r="S30" s="36">
        <v>0</v>
      </c>
      <c r="T30" s="37">
        <f>ROUNDDOWN((U30*E30/100),0)</f>
        <v>7</v>
      </c>
      <c r="U30" s="37">
        <v>8</v>
      </c>
      <c r="V30" s="10">
        <v>7</v>
      </c>
      <c r="W30" s="33">
        <f t="shared" si="9"/>
        <v>7.6923076923076925</v>
      </c>
      <c r="X30" s="10"/>
      <c r="Y30" s="10"/>
      <c r="Z30" s="10"/>
      <c r="AA30" s="10"/>
      <c r="AB30" s="10"/>
    </row>
    <row r="31" spans="1:28" s="14" customFormat="1" ht="38.25" x14ac:dyDescent="0.25">
      <c r="A31" s="30">
        <v>17</v>
      </c>
      <c r="B31" s="31" t="s">
        <v>249</v>
      </c>
      <c r="C31" s="32">
        <v>8.91</v>
      </c>
      <c r="D31" s="9">
        <v>0</v>
      </c>
      <c r="E31" s="9">
        <v>24</v>
      </c>
      <c r="F31" s="40">
        <f t="shared" si="8"/>
        <v>2.69</v>
      </c>
      <c r="G31" s="10">
        <v>0</v>
      </c>
      <c r="H31" s="33">
        <v>0</v>
      </c>
      <c r="I31" s="9"/>
      <c r="J31" s="9"/>
      <c r="K31" s="9"/>
      <c r="L31" s="53"/>
      <c r="M31" s="53"/>
      <c r="N31" s="35">
        <v>0</v>
      </c>
      <c r="O31" s="10"/>
      <c r="P31" s="10"/>
      <c r="Q31" s="10"/>
      <c r="R31" s="10"/>
      <c r="S31" s="36">
        <v>0</v>
      </c>
      <c r="T31" s="37">
        <f>ROUNDDOWN((U31*E31/100),0)</f>
        <v>1</v>
      </c>
      <c r="U31" s="37">
        <v>8</v>
      </c>
      <c r="V31" s="10">
        <v>1</v>
      </c>
      <c r="W31" s="33">
        <f t="shared" si="9"/>
        <v>4.166666666666667</v>
      </c>
      <c r="X31" s="10"/>
      <c r="Y31" s="10"/>
      <c r="Z31" s="10"/>
      <c r="AA31" s="10"/>
      <c r="AB31" s="10"/>
    </row>
    <row r="32" spans="1:28" ht="114.75" x14ac:dyDescent="0.25">
      <c r="A32" s="30">
        <v>18</v>
      </c>
      <c r="B32" s="74" t="s">
        <v>178</v>
      </c>
      <c r="C32" s="9"/>
      <c r="D32" s="9"/>
      <c r="E32" s="9"/>
      <c r="F32" s="96"/>
      <c r="G32" s="9"/>
      <c r="H32" s="9"/>
      <c r="I32" s="9"/>
      <c r="J32" s="9"/>
      <c r="K32" s="9"/>
      <c r="L32" s="53"/>
      <c r="M32" s="53"/>
      <c r="N32" s="35"/>
      <c r="O32" s="10"/>
      <c r="P32" s="10"/>
      <c r="Q32" s="10"/>
      <c r="R32" s="10"/>
      <c r="S32" s="36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25.5" x14ac:dyDescent="0.25">
      <c r="A33" s="75" t="s">
        <v>333</v>
      </c>
      <c r="B33" s="31" t="s">
        <v>180</v>
      </c>
      <c r="C33" s="9"/>
      <c r="D33" s="9"/>
      <c r="E33" s="9"/>
      <c r="F33" s="96"/>
      <c r="G33" s="9"/>
      <c r="H33" s="9"/>
      <c r="I33" s="9"/>
      <c r="J33" s="9"/>
      <c r="K33" s="9"/>
      <c r="L33" s="53"/>
      <c r="M33" s="53"/>
      <c r="N33" s="35"/>
      <c r="O33" s="10"/>
      <c r="P33" s="10"/>
      <c r="Q33" s="10"/>
      <c r="R33" s="10"/>
      <c r="S33" s="36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30"/>
      <c r="B34" s="31" t="s">
        <v>51</v>
      </c>
      <c r="C34" s="9">
        <v>57.36</v>
      </c>
      <c r="D34" s="9">
        <v>114</v>
      </c>
      <c r="E34" s="9">
        <v>113</v>
      </c>
      <c r="F34" s="40">
        <f t="shared" ref="F34" si="15">ROUNDDOWN((E34/C34),2)</f>
        <v>1.97</v>
      </c>
      <c r="G34" s="10">
        <v>9</v>
      </c>
      <c r="H34" s="33">
        <f t="shared" ref="H34:H38" si="16">SUM(G34*100/D34)</f>
        <v>7.8947368421052628</v>
      </c>
      <c r="I34" s="9"/>
      <c r="J34" s="9"/>
      <c r="K34" s="9"/>
      <c r="L34" s="41"/>
      <c r="M34" s="41"/>
      <c r="N34" s="35">
        <v>4</v>
      </c>
      <c r="O34" s="10"/>
      <c r="P34" s="10"/>
      <c r="Q34" s="10">
        <v>3</v>
      </c>
      <c r="R34" s="10">
        <v>1</v>
      </c>
      <c r="S34" s="36">
        <f t="shared" ref="S34:S38" si="17">SUM(N34*100/G34)</f>
        <v>44.444444444444443</v>
      </c>
      <c r="T34" s="37">
        <f t="shared" ref="T34" si="18">ROUNDDOWN((U34*E34/100),0)</f>
        <v>9</v>
      </c>
      <c r="U34" s="10">
        <v>8</v>
      </c>
      <c r="V34" s="67">
        <f>SUM(T34)</f>
        <v>9</v>
      </c>
      <c r="W34" s="33">
        <f t="shared" ref="W34" si="19">SUM(V34*100/E34)</f>
        <v>7.9646017699115044</v>
      </c>
      <c r="X34" s="10"/>
      <c r="Y34" s="10"/>
      <c r="Z34" s="10"/>
      <c r="AA34" s="10"/>
      <c r="AB34" s="10"/>
    </row>
    <row r="35" spans="1:28" x14ac:dyDescent="0.25">
      <c r="A35" s="30"/>
      <c r="B35" s="31" t="s">
        <v>18</v>
      </c>
      <c r="C35" s="9">
        <v>28.26</v>
      </c>
      <c r="D35" s="9">
        <v>44</v>
      </c>
      <c r="E35" s="9">
        <v>55</v>
      </c>
      <c r="F35" s="40">
        <f t="shared" ref="F35:F38" si="20">ROUNDDOWN((E35/C35),2)</f>
        <v>1.94</v>
      </c>
      <c r="G35" s="10">
        <v>3</v>
      </c>
      <c r="H35" s="33">
        <f t="shared" si="16"/>
        <v>6.8181818181818183</v>
      </c>
      <c r="I35" s="9"/>
      <c r="J35" s="9"/>
      <c r="K35" s="9"/>
      <c r="L35" s="41"/>
      <c r="M35" s="41"/>
      <c r="N35" s="35">
        <v>3</v>
      </c>
      <c r="O35" s="10"/>
      <c r="P35" s="10"/>
      <c r="Q35" s="10">
        <v>2</v>
      </c>
      <c r="R35" s="10">
        <v>1</v>
      </c>
      <c r="S35" s="36">
        <f t="shared" si="17"/>
        <v>100</v>
      </c>
      <c r="T35" s="37">
        <f t="shared" ref="T35:T38" si="21">ROUNDDOWN((U35*E35/100),0)</f>
        <v>4</v>
      </c>
      <c r="U35" s="10">
        <v>8</v>
      </c>
      <c r="V35" s="67">
        <f t="shared" ref="V35:V99" si="22">SUM(T35)</f>
        <v>4</v>
      </c>
      <c r="W35" s="33">
        <f t="shared" ref="W35:W38" si="23">SUM(V35*100/E35)</f>
        <v>7.2727272727272725</v>
      </c>
      <c r="X35" s="10"/>
      <c r="Y35" s="10"/>
      <c r="Z35" s="10"/>
      <c r="AA35" s="10"/>
      <c r="AB35" s="10"/>
    </row>
    <row r="36" spans="1:28" x14ac:dyDescent="0.25">
      <c r="A36" s="30"/>
      <c r="B36" s="31" t="s">
        <v>64</v>
      </c>
      <c r="C36" s="9">
        <v>55.28</v>
      </c>
      <c r="D36" s="9">
        <v>100</v>
      </c>
      <c r="E36" s="9">
        <v>92</v>
      </c>
      <c r="F36" s="40">
        <f t="shared" si="20"/>
        <v>1.66</v>
      </c>
      <c r="G36" s="10">
        <v>8</v>
      </c>
      <c r="H36" s="33">
        <f t="shared" si="16"/>
        <v>8</v>
      </c>
      <c r="I36" s="9"/>
      <c r="J36" s="9"/>
      <c r="K36" s="9"/>
      <c r="L36" s="41"/>
      <c r="M36" s="41"/>
      <c r="N36" s="35">
        <v>6</v>
      </c>
      <c r="O36" s="10"/>
      <c r="P36" s="10"/>
      <c r="Q36" s="10">
        <v>5</v>
      </c>
      <c r="R36" s="10">
        <v>1</v>
      </c>
      <c r="S36" s="36">
        <f t="shared" si="17"/>
        <v>75</v>
      </c>
      <c r="T36" s="37">
        <f t="shared" si="21"/>
        <v>7</v>
      </c>
      <c r="U36" s="10">
        <v>8</v>
      </c>
      <c r="V36" s="67">
        <f t="shared" si="22"/>
        <v>7</v>
      </c>
      <c r="W36" s="33">
        <f t="shared" si="23"/>
        <v>7.6086956521739131</v>
      </c>
      <c r="X36" s="10"/>
      <c r="Y36" s="10"/>
      <c r="Z36" s="10"/>
      <c r="AA36" s="10"/>
      <c r="AB36" s="10"/>
    </row>
    <row r="37" spans="1:28" x14ac:dyDescent="0.25">
      <c r="A37" s="30"/>
      <c r="B37" s="31" t="s">
        <v>65</v>
      </c>
      <c r="C37" s="9">
        <v>33.86</v>
      </c>
      <c r="D37" s="9">
        <v>65</v>
      </c>
      <c r="E37" s="9">
        <v>76</v>
      </c>
      <c r="F37" s="40">
        <f t="shared" si="20"/>
        <v>2.2400000000000002</v>
      </c>
      <c r="G37" s="10">
        <v>5</v>
      </c>
      <c r="H37" s="33">
        <f t="shared" si="16"/>
        <v>7.6923076923076925</v>
      </c>
      <c r="I37" s="9"/>
      <c r="J37" s="9"/>
      <c r="K37" s="9"/>
      <c r="L37" s="41"/>
      <c r="M37" s="41"/>
      <c r="N37" s="35">
        <v>2</v>
      </c>
      <c r="O37" s="10"/>
      <c r="P37" s="10"/>
      <c r="Q37" s="10">
        <v>2</v>
      </c>
      <c r="R37" s="10"/>
      <c r="S37" s="36">
        <f t="shared" si="17"/>
        <v>40</v>
      </c>
      <c r="T37" s="37">
        <f t="shared" si="21"/>
        <v>6</v>
      </c>
      <c r="U37" s="10">
        <v>8</v>
      </c>
      <c r="V37" s="67">
        <f t="shared" si="22"/>
        <v>6</v>
      </c>
      <c r="W37" s="33">
        <f t="shared" si="23"/>
        <v>7.8947368421052628</v>
      </c>
      <c r="X37" s="10"/>
      <c r="Y37" s="10"/>
      <c r="Z37" s="10"/>
      <c r="AA37" s="10"/>
      <c r="AB37" s="10"/>
    </row>
    <row r="38" spans="1:28" x14ac:dyDescent="0.25">
      <c r="A38" s="30"/>
      <c r="B38" s="31" t="s">
        <v>205</v>
      </c>
      <c r="C38" s="9">
        <v>38.1</v>
      </c>
      <c r="D38" s="9">
        <v>41</v>
      </c>
      <c r="E38" s="9">
        <v>56</v>
      </c>
      <c r="F38" s="40">
        <f t="shared" si="20"/>
        <v>1.46</v>
      </c>
      <c r="G38" s="10">
        <v>3</v>
      </c>
      <c r="H38" s="33">
        <f t="shared" si="16"/>
        <v>7.3170731707317076</v>
      </c>
      <c r="I38" s="9"/>
      <c r="J38" s="9"/>
      <c r="K38" s="9"/>
      <c r="L38" s="41"/>
      <c r="M38" s="41"/>
      <c r="N38" s="35">
        <v>1</v>
      </c>
      <c r="O38" s="10"/>
      <c r="P38" s="10"/>
      <c r="Q38" s="10">
        <v>1</v>
      </c>
      <c r="R38" s="10"/>
      <c r="S38" s="36">
        <f t="shared" si="17"/>
        <v>33.333333333333336</v>
      </c>
      <c r="T38" s="37">
        <f t="shared" si="21"/>
        <v>4</v>
      </c>
      <c r="U38" s="10">
        <v>8</v>
      </c>
      <c r="V38" s="67">
        <f t="shared" si="22"/>
        <v>4</v>
      </c>
      <c r="W38" s="33">
        <f t="shared" si="23"/>
        <v>7.1428571428571432</v>
      </c>
      <c r="X38" s="10"/>
      <c r="Y38" s="10"/>
      <c r="Z38" s="10"/>
      <c r="AA38" s="10"/>
      <c r="AB38" s="10"/>
    </row>
    <row r="39" spans="1:28" ht="25.5" x14ac:dyDescent="0.25">
      <c r="A39" s="75" t="s">
        <v>334</v>
      </c>
      <c r="B39" s="31" t="s">
        <v>102</v>
      </c>
      <c r="C39" s="9"/>
      <c r="D39" s="9"/>
      <c r="E39" s="9"/>
      <c r="F39" s="96"/>
      <c r="G39" s="10"/>
      <c r="H39" s="9"/>
      <c r="I39" s="9"/>
      <c r="J39" s="9"/>
      <c r="K39" s="9"/>
      <c r="L39" s="41"/>
      <c r="M39" s="41"/>
      <c r="N39" s="35"/>
      <c r="O39" s="10"/>
      <c r="P39" s="10"/>
      <c r="Q39" s="10"/>
      <c r="R39" s="10"/>
      <c r="S39" s="36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97"/>
      <c r="B40" s="31" t="s">
        <v>7</v>
      </c>
      <c r="C40" s="9">
        <v>38.520000000000003</v>
      </c>
      <c r="D40" s="9">
        <v>46</v>
      </c>
      <c r="E40" s="9">
        <v>46</v>
      </c>
      <c r="F40" s="40">
        <f t="shared" ref="F40:F50" si="24">ROUNDDOWN((E40/C40),2)</f>
        <v>1.19</v>
      </c>
      <c r="G40" s="10">
        <v>3</v>
      </c>
      <c r="H40" s="33">
        <f t="shared" ref="H40:H135" si="25">SUM(G40*100/D40)</f>
        <v>6.5217391304347823</v>
      </c>
      <c r="I40" s="9"/>
      <c r="J40" s="9"/>
      <c r="K40" s="9"/>
      <c r="L40" s="41"/>
      <c r="M40" s="41"/>
      <c r="N40" s="35">
        <v>3</v>
      </c>
      <c r="O40" s="10"/>
      <c r="P40" s="10"/>
      <c r="Q40" s="10">
        <v>2</v>
      </c>
      <c r="R40" s="10">
        <v>1</v>
      </c>
      <c r="S40" s="36">
        <f t="shared" ref="S40:S44" si="26">SUM(N40*100/G40)</f>
        <v>100</v>
      </c>
      <c r="T40" s="37">
        <f t="shared" ref="T40:T44" si="27">ROUNDDOWN((U40*E40/100),0)</f>
        <v>3</v>
      </c>
      <c r="U40" s="10">
        <v>8</v>
      </c>
      <c r="V40" s="67">
        <f t="shared" si="22"/>
        <v>3</v>
      </c>
      <c r="W40" s="33">
        <f t="shared" ref="W40:W58" si="28">SUM(V40*100/E40)</f>
        <v>6.5217391304347823</v>
      </c>
      <c r="X40" s="10"/>
      <c r="Y40" s="10"/>
      <c r="Z40" s="10"/>
      <c r="AA40" s="10"/>
      <c r="AB40" s="10"/>
    </row>
    <row r="41" spans="1:28" x14ac:dyDescent="0.25">
      <c r="A41" s="97"/>
      <c r="B41" s="31" t="s">
        <v>8</v>
      </c>
      <c r="C41" s="9">
        <v>19.45</v>
      </c>
      <c r="D41" s="9">
        <v>32</v>
      </c>
      <c r="E41" s="9">
        <v>32</v>
      </c>
      <c r="F41" s="40">
        <f t="shared" si="24"/>
        <v>1.64</v>
      </c>
      <c r="G41" s="10">
        <v>2</v>
      </c>
      <c r="H41" s="33">
        <f t="shared" si="25"/>
        <v>6.25</v>
      </c>
      <c r="I41" s="9"/>
      <c r="J41" s="9"/>
      <c r="K41" s="9"/>
      <c r="L41" s="41"/>
      <c r="M41" s="41"/>
      <c r="N41" s="35">
        <v>2</v>
      </c>
      <c r="O41" s="10"/>
      <c r="P41" s="10"/>
      <c r="Q41" s="10">
        <v>1</v>
      </c>
      <c r="R41" s="10">
        <v>1</v>
      </c>
      <c r="S41" s="36">
        <v>0</v>
      </c>
      <c r="T41" s="37">
        <f t="shared" si="27"/>
        <v>2</v>
      </c>
      <c r="U41" s="10">
        <v>8</v>
      </c>
      <c r="V41" s="67">
        <f t="shared" si="22"/>
        <v>2</v>
      </c>
      <c r="W41" s="33">
        <f t="shared" si="28"/>
        <v>6.25</v>
      </c>
      <c r="X41" s="10"/>
      <c r="Y41" s="10"/>
      <c r="Z41" s="10"/>
      <c r="AA41" s="10"/>
      <c r="AB41" s="10"/>
    </row>
    <row r="42" spans="1:28" x14ac:dyDescent="0.25">
      <c r="A42" s="43"/>
      <c r="B42" s="31" t="s">
        <v>9</v>
      </c>
      <c r="C42" s="9">
        <v>27.7</v>
      </c>
      <c r="D42" s="9">
        <v>57</v>
      </c>
      <c r="E42" s="9">
        <v>60</v>
      </c>
      <c r="F42" s="40">
        <f t="shared" si="24"/>
        <v>2.16</v>
      </c>
      <c r="G42" s="10">
        <v>4</v>
      </c>
      <c r="H42" s="33">
        <f t="shared" si="25"/>
        <v>7.0175438596491224</v>
      </c>
      <c r="I42" s="9"/>
      <c r="J42" s="9"/>
      <c r="K42" s="9"/>
      <c r="L42" s="41"/>
      <c r="M42" s="41"/>
      <c r="N42" s="9">
        <v>4</v>
      </c>
      <c r="O42" s="10"/>
      <c r="P42" s="10"/>
      <c r="Q42" s="9">
        <v>2</v>
      </c>
      <c r="R42" s="10">
        <v>2</v>
      </c>
      <c r="S42" s="36">
        <f t="shared" si="26"/>
        <v>100</v>
      </c>
      <c r="T42" s="37">
        <f t="shared" si="27"/>
        <v>4</v>
      </c>
      <c r="U42" s="10">
        <v>8</v>
      </c>
      <c r="V42" s="67">
        <f t="shared" si="22"/>
        <v>4</v>
      </c>
      <c r="W42" s="33">
        <f t="shared" si="28"/>
        <v>6.666666666666667</v>
      </c>
      <c r="X42" s="10"/>
      <c r="Y42" s="10"/>
      <c r="Z42" s="10"/>
      <c r="AA42" s="10"/>
      <c r="AB42" s="10"/>
    </row>
    <row r="43" spans="1:28" x14ac:dyDescent="0.25">
      <c r="A43" s="43"/>
      <c r="B43" s="31" t="s">
        <v>10</v>
      </c>
      <c r="C43" s="32">
        <v>44.41</v>
      </c>
      <c r="D43" s="9">
        <v>74</v>
      </c>
      <c r="E43" s="9">
        <v>73</v>
      </c>
      <c r="F43" s="40">
        <f t="shared" si="24"/>
        <v>1.64</v>
      </c>
      <c r="G43" s="10">
        <v>5</v>
      </c>
      <c r="H43" s="33">
        <f t="shared" si="25"/>
        <v>6.756756756756757</v>
      </c>
      <c r="I43" s="9"/>
      <c r="J43" s="9"/>
      <c r="K43" s="9"/>
      <c r="L43" s="41"/>
      <c r="M43" s="41"/>
      <c r="N43" s="9">
        <v>5</v>
      </c>
      <c r="O43" s="10"/>
      <c r="P43" s="10"/>
      <c r="Q43" s="9">
        <v>3</v>
      </c>
      <c r="R43" s="10">
        <v>2</v>
      </c>
      <c r="S43" s="36">
        <f t="shared" si="26"/>
        <v>100</v>
      </c>
      <c r="T43" s="37">
        <f t="shared" si="27"/>
        <v>5</v>
      </c>
      <c r="U43" s="10">
        <v>8</v>
      </c>
      <c r="V43" s="67">
        <f t="shared" si="22"/>
        <v>5</v>
      </c>
      <c r="W43" s="33">
        <f t="shared" si="28"/>
        <v>6.8493150684931505</v>
      </c>
      <c r="X43" s="10"/>
      <c r="Y43" s="10"/>
      <c r="Z43" s="10"/>
      <c r="AA43" s="10"/>
      <c r="AB43" s="10"/>
    </row>
    <row r="44" spans="1:28" x14ac:dyDescent="0.25">
      <c r="A44" s="43"/>
      <c r="B44" s="31" t="s">
        <v>43</v>
      </c>
      <c r="C44" s="9">
        <v>39.409999999999997</v>
      </c>
      <c r="D44" s="9">
        <v>83</v>
      </c>
      <c r="E44" s="9">
        <v>83</v>
      </c>
      <c r="F44" s="40">
        <f t="shared" si="24"/>
        <v>2.1</v>
      </c>
      <c r="G44" s="10">
        <v>6</v>
      </c>
      <c r="H44" s="33">
        <f t="shared" si="25"/>
        <v>7.2289156626506026</v>
      </c>
      <c r="I44" s="9"/>
      <c r="J44" s="9"/>
      <c r="K44" s="9"/>
      <c r="L44" s="41"/>
      <c r="M44" s="41"/>
      <c r="N44" s="9">
        <v>5</v>
      </c>
      <c r="O44" s="10"/>
      <c r="P44" s="10"/>
      <c r="Q44" s="9">
        <v>3</v>
      </c>
      <c r="R44" s="10">
        <v>2</v>
      </c>
      <c r="S44" s="36">
        <f t="shared" si="26"/>
        <v>83.333333333333329</v>
      </c>
      <c r="T44" s="37">
        <f t="shared" si="27"/>
        <v>6</v>
      </c>
      <c r="U44" s="10">
        <v>8</v>
      </c>
      <c r="V44" s="67">
        <f t="shared" si="22"/>
        <v>6</v>
      </c>
      <c r="W44" s="33">
        <f t="shared" si="28"/>
        <v>7.2289156626506026</v>
      </c>
      <c r="X44" s="10"/>
      <c r="Y44" s="10"/>
      <c r="Z44" s="10"/>
      <c r="AA44" s="10"/>
      <c r="AB44" s="10"/>
    </row>
    <row r="45" spans="1:28" ht="25.5" x14ac:dyDescent="0.25">
      <c r="A45" s="75" t="s">
        <v>335</v>
      </c>
      <c r="B45" s="31" t="s">
        <v>103</v>
      </c>
      <c r="C45" s="9"/>
      <c r="D45" s="9"/>
      <c r="E45" s="9"/>
      <c r="F45" s="96"/>
      <c r="G45" s="10"/>
      <c r="H45" s="33"/>
      <c r="I45" s="9"/>
      <c r="J45" s="9"/>
      <c r="K45" s="9"/>
      <c r="L45" s="41"/>
      <c r="M45" s="41"/>
      <c r="N45" s="35"/>
      <c r="O45" s="10"/>
      <c r="P45" s="10"/>
      <c r="Q45" s="10"/>
      <c r="R45" s="10"/>
      <c r="S45" s="36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5">
      <c r="A46" s="43"/>
      <c r="B46" s="31" t="s">
        <v>11</v>
      </c>
      <c r="C46" s="9">
        <v>33.659999999999997</v>
      </c>
      <c r="D46" s="9">
        <v>120</v>
      </c>
      <c r="E46" s="9">
        <v>134</v>
      </c>
      <c r="F46" s="40">
        <f t="shared" si="24"/>
        <v>3.98</v>
      </c>
      <c r="G46" s="10">
        <v>14</v>
      </c>
      <c r="H46" s="33">
        <f t="shared" si="25"/>
        <v>11.666666666666666</v>
      </c>
      <c r="I46" s="9"/>
      <c r="J46" s="9"/>
      <c r="K46" s="9"/>
      <c r="L46" s="41"/>
      <c r="M46" s="41"/>
      <c r="N46" s="35">
        <v>11</v>
      </c>
      <c r="O46" s="10"/>
      <c r="P46" s="10"/>
      <c r="Q46" s="10">
        <v>7</v>
      </c>
      <c r="R46" s="10">
        <v>4</v>
      </c>
      <c r="S46" s="36">
        <f t="shared" ref="S46:S53" si="29">SUM(N46*100/G46)</f>
        <v>78.571428571428569</v>
      </c>
      <c r="T46" s="37">
        <f t="shared" ref="T46:T50" si="30">ROUNDDOWN((U46*E46/100),0)</f>
        <v>16</v>
      </c>
      <c r="U46" s="10">
        <v>12</v>
      </c>
      <c r="V46" s="67">
        <f t="shared" si="22"/>
        <v>16</v>
      </c>
      <c r="W46" s="33">
        <f t="shared" si="28"/>
        <v>11.940298507462687</v>
      </c>
      <c r="X46" s="10"/>
      <c r="Y46" s="10"/>
      <c r="Z46" s="10"/>
      <c r="AA46" s="10"/>
      <c r="AB46" s="10"/>
    </row>
    <row r="47" spans="1:28" x14ac:dyDescent="0.25">
      <c r="A47" s="43"/>
      <c r="B47" s="31" t="s">
        <v>52</v>
      </c>
      <c r="C47" s="9">
        <v>29.32</v>
      </c>
      <c r="D47" s="9">
        <v>91</v>
      </c>
      <c r="E47" s="9">
        <v>93</v>
      </c>
      <c r="F47" s="40">
        <f t="shared" si="24"/>
        <v>3.17</v>
      </c>
      <c r="G47" s="10">
        <v>10</v>
      </c>
      <c r="H47" s="33">
        <f t="shared" si="25"/>
        <v>10.989010989010989</v>
      </c>
      <c r="I47" s="9"/>
      <c r="J47" s="9"/>
      <c r="K47" s="9"/>
      <c r="L47" s="41"/>
      <c r="M47" s="41"/>
      <c r="N47" s="35">
        <v>10</v>
      </c>
      <c r="O47" s="10"/>
      <c r="P47" s="10"/>
      <c r="Q47" s="10">
        <v>7</v>
      </c>
      <c r="R47" s="10">
        <v>3</v>
      </c>
      <c r="S47" s="36">
        <f t="shared" si="29"/>
        <v>100</v>
      </c>
      <c r="T47" s="37">
        <f t="shared" si="30"/>
        <v>11</v>
      </c>
      <c r="U47" s="10">
        <v>12</v>
      </c>
      <c r="V47" s="67">
        <f t="shared" si="22"/>
        <v>11</v>
      </c>
      <c r="W47" s="36">
        <f>SUM(V47*100/E47)</f>
        <v>11.827956989247312</v>
      </c>
      <c r="X47" s="10"/>
      <c r="Y47" s="10"/>
      <c r="Z47" s="10"/>
      <c r="AA47" s="10"/>
      <c r="AB47" s="10"/>
    </row>
    <row r="48" spans="1:28" x14ac:dyDescent="0.25">
      <c r="A48" s="43"/>
      <c r="B48" s="31" t="s">
        <v>12</v>
      </c>
      <c r="C48" s="9">
        <v>51.18</v>
      </c>
      <c r="D48" s="9">
        <v>226</v>
      </c>
      <c r="E48" s="9">
        <v>252</v>
      </c>
      <c r="F48" s="40">
        <f t="shared" si="24"/>
        <v>4.92</v>
      </c>
      <c r="G48" s="10">
        <v>27</v>
      </c>
      <c r="H48" s="33">
        <f t="shared" si="25"/>
        <v>11.946902654867257</v>
      </c>
      <c r="I48" s="9"/>
      <c r="J48" s="9"/>
      <c r="K48" s="9"/>
      <c r="L48" s="41"/>
      <c r="M48" s="41"/>
      <c r="N48" s="35">
        <v>26</v>
      </c>
      <c r="O48" s="10"/>
      <c r="P48" s="10"/>
      <c r="Q48" s="10">
        <v>17</v>
      </c>
      <c r="R48" s="10">
        <v>9</v>
      </c>
      <c r="S48" s="36">
        <f t="shared" si="29"/>
        <v>96.296296296296291</v>
      </c>
      <c r="T48" s="37">
        <f t="shared" si="30"/>
        <v>30</v>
      </c>
      <c r="U48" s="10">
        <v>12</v>
      </c>
      <c r="V48" s="67">
        <f t="shared" si="22"/>
        <v>30</v>
      </c>
      <c r="W48" s="36">
        <f t="shared" si="28"/>
        <v>11.904761904761905</v>
      </c>
      <c r="X48" s="10"/>
      <c r="Y48" s="10"/>
      <c r="Z48" s="10"/>
      <c r="AA48" s="10"/>
      <c r="AB48" s="10"/>
    </row>
    <row r="49" spans="1:28" x14ac:dyDescent="0.25">
      <c r="A49" s="43"/>
      <c r="B49" s="31" t="s">
        <v>13</v>
      </c>
      <c r="C49" s="54">
        <v>76</v>
      </c>
      <c r="D49" s="9">
        <v>338</v>
      </c>
      <c r="E49" s="9">
        <v>359</v>
      </c>
      <c r="F49" s="40">
        <f t="shared" si="24"/>
        <v>4.72</v>
      </c>
      <c r="G49" s="10">
        <v>40</v>
      </c>
      <c r="H49" s="33">
        <f t="shared" si="25"/>
        <v>11.834319526627219</v>
      </c>
      <c r="I49" s="9"/>
      <c r="J49" s="9"/>
      <c r="K49" s="9"/>
      <c r="L49" s="41"/>
      <c r="M49" s="41"/>
      <c r="N49" s="35">
        <v>40</v>
      </c>
      <c r="O49" s="10"/>
      <c r="P49" s="10"/>
      <c r="Q49" s="10">
        <v>28</v>
      </c>
      <c r="R49" s="10">
        <v>12</v>
      </c>
      <c r="S49" s="36">
        <f t="shared" si="29"/>
        <v>100</v>
      </c>
      <c r="T49" s="37">
        <f t="shared" si="30"/>
        <v>43</v>
      </c>
      <c r="U49" s="10">
        <v>12</v>
      </c>
      <c r="V49" s="67">
        <f t="shared" si="22"/>
        <v>43</v>
      </c>
      <c r="W49" s="36">
        <f t="shared" si="28"/>
        <v>11.977715877437326</v>
      </c>
      <c r="X49" s="10"/>
      <c r="Y49" s="10"/>
      <c r="Z49" s="10"/>
      <c r="AA49" s="10"/>
      <c r="AB49" s="10"/>
    </row>
    <row r="50" spans="1:28" x14ac:dyDescent="0.25">
      <c r="A50" s="43"/>
      <c r="B50" s="31" t="s">
        <v>14</v>
      </c>
      <c r="C50" s="9">
        <v>54.27</v>
      </c>
      <c r="D50" s="9">
        <v>343</v>
      </c>
      <c r="E50" s="9">
        <v>361</v>
      </c>
      <c r="F50" s="40">
        <f t="shared" si="24"/>
        <v>6.65</v>
      </c>
      <c r="G50" s="10">
        <v>41</v>
      </c>
      <c r="H50" s="33">
        <f t="shared" si="25"/>
        <v>11.9533527696793</v>
      </c>
      <c r="I50" s="9"/>
      <c r="J50" s="9"/>
      <c r="K50" s="9"/>
      <c r="L50" s="41"/>
      <c r="M50" s="41"/>
      <c r="N50" s="35">
        <v>40</v>
      </c>
      <c r="O50" s="10"/>
      <c r="P50" s="10"/>
      <c r="Q50" s="10">
        <v>27</v>
      </c>
      <c r="R50" s="10">
        <v>13</v>
      </c>
      <c r="S50" s="36">
        <f t="shared" si="29"/>
        <v>97.560975609756099</v>
      </c>
      <c r="T50" s="37">
        <f t="shared" si="30"/>
        <v>54</v>
      </c>
      <c r="U50" s="10">
        <v>15</v>
      </c>
      <c r="V50" s="67">
        <f t="shared" si="22"/>
        <v>54</v>
      </c>
      <c r="W50" s="36">
        <f t="shared" si="28"/>
        <v>14.958448753462603</v>
      </c>
      <c r="X50" s="10"/>
      <c r="Y50" s="10"/>
      <c r="Z50" s="10"/>
      <c r="AA50" s="10"/>
      <c r="AB50" s="10"/>
    </row>
    <row r="51" spans="1:28" ht="25.5" x14ac:dyDescent="0.25">
      <c r="A51" s="75" t="s">
        <v>336</v>
      </c>
      <c r="B51" s="31" t="s">
        <v>111</v>
      </c>
      <c r="C51" s="9"/>
      <c r="D51" s="9"/>
      <c r="E51" s="9"/>
      <c r="F51" s="40"/>
      <c r="G51" s="10"/>
      <c r="H51" s="33"/>
      <c r="I51" s="9"/>
      <c r="J51" s="9"/>
      <c r="K51" s="9"/>
      <c r="L51" s="41"/>
      <c r="M51" s="41"/>
      <c r="N51" s="35"/>
      <c r="O51" s="10"/>
      <c r="P51" s="10"/>
      <c r="Q51" s="10"/>
      <c r="R51" s="10"/>
      <c r="S51" s="36"/>
      <c r="T51" s="37"/>
      <c r="U51" s="10"/>
      <c r="V51" s="10"/>
      <c r="W51" s="36"/>
      <c r="X51" s="10"/>
      <c r="Y51" s="10"/>
      <c r="Z51" s="10"/>
      <c r="AA51" s="10"/>
      <c r="AB51" s="10"/>
    </row>
    <row r="52" spans="1:28" x14ac:dyDescent="0.25">
      <c r="A52" s="43"/>
      <c r="B52" s="31" t="s">
        <v>66</v>
      </c>
      <c r="C52" s="9">
        <v>29.65</v>
      </c>
      <c r="D52" s="9">
        <v>39</v>
      </c>
      <c r="E52" s="9">
        <v>50</v>
      </c>
      <c r="F52" s="40">
        <f t="shared" ref="F52" si="31">ROUNDDOWN((E52/C52),2)</f>
        <v>1.68</v>
      </c>
      <c r="G52" s="10">
        <v>3</v>
      </c>
      <c r="H52" s="33">
        <f t="shared" si="25"/>
        <v>7.6923076923076925</v>
      </c>
      <c r="I52" s="9"/>
      <c r="J52" s="9"/>
      <c r="K52" s="9"/>
      <c r="L52" s="41"/>
      <c r="M52" s="41"/>
      <c r="N52" s="35">
        <v>3</v>
      </c>
      <c r="O52" s="10"/>
      <c r="P52" s="10"/>
      <c r="Q52" s="10">
        <v>2</v>
      </c>
      <c r="R52" s="10">
        <v>1</v>
      </c>
      <c r="S52" s="36">
        <f t="shared" si="29"/>
        <v>100</v>
      </c>
      <c r="T52" s="37">
        <f t="shared" ref="T52" si="32">ROUNDDOWN((U52*E52/100),0)</f>
        <v>4</v>
      </c>
      <c r="U52" s="10">
        <v>8</v>
      </c>
      <c r="V52" s="67">
        <f t="shared" si="22"/>
        <v>4</v>
      </c>
      <c r="W52" s="36">
        <f t="shared" ref="W52" si="33">SUM(V52*100/E52)</f>
        <v>8</v>
      </c>
      <c r="X52" s="10"/>
      <c r="Y52" s="10"/>
      <c r="Z52" s="10"/>
      <c r="AA52" s="10"/>
      <c r="AB52" s="10"/>
    </row>
    <row r="53" spans="1:28" x14ac:dyDescent="0.25">
      <c r="A53" s="43"/>
      <c r="B53" s="31" t="s">
        <v>8</v>
      </c>
      <c r="C53" s="54">
        <v>64</v>
      </c>
      <c r="D53" s="9">
        <v>71</v>
      </c>
      <c r="E53" s="9">
        <v>76</v>
      </c>
      <c r="F53" s="40">
        <f t="shared" ref="F53:F55" si="34">ROUNDDOWN((E53/C53),2)</f>
        <v>1.18</v>
      </c>
      <c r="G53" s="10">
        <v>5</v>
      </c>
      <c r="H53" s="33">
        <f t="shared" si="25"/>
        <v>7.042253521126761</v>
      </c>
      <c r="I53" s="9"/>
      <c r="J53" s="9"/>
      <c r="K53" s="9"/>
      <c r="L53" s="41"/>
      <c r="M53" s="41"/>
      <c r="N53" s="35">
        <v>3</v>
      </c>
      <c r="O53" s="10"/>
      <c r="P53" s="10"/>
      <c r="Q53" s="10">
        <v>2</v>
      </c>
      <c r="R53" s="10">
        <v>1</v>
      </c>
      <c r="S53" s="36">
        <f t="shared" si="29"/>
        <v>60</v>
      </c>
      <c r="T53" s="37">
        <f t="shared" ref="T53" si="35">ROUNDDOWN((U53*E53/100),0)</f>
        <v>6</v>
      </c>
      <c r="U53" s="10">
        <v>8</v>
      </c>
      <c r="V53" s="67">
        <f t="shared" si="22"/>
        <v>6</v>
      </c>
      <c r="W53" s="36">
        <f t="shared" ref="W53" si="36">SUM(V53*100/E53)</f>
        <v>7.8947368421052628</v>
      </c>
      <c r="X53" s="10"/>
      <c r="Y53" s="10"/>
      <c r="Z53" s="10"/>
      <c r="AA53" s="10"/>
      <c r="AB53" s="10"/>
    </row>
    <row r="54" spans="1:28" ht="25.5" x14ac:dyDescent="0.25">
      <c r="A54" s="75" t="s">
        <v>337</v>
      </c>
      <c r="B54" s="31" t="s">
        <v>116</v>
      </c>
      <c r="C54" s="9"/>
      <c r="D54" s="9"/>
      <c r="E54" s="9"/>
      <c r="F54" s="96"/>
      <c r="G54" s="10"/>
      <c r="H54" s="33"/>
      <c r="I54" s="9"/>
      <c r="J54" s="9"/>
      <c r="K54" s="9"/>
      <c r="L54" s="41"/>
      <c r="M54" s="41"/>
      <c r="N54" s="35"/>
      <c r="O54" s="10"/>
      <c r="P54" s="10"/>
      <c r="Q54" s="10"/>
      <c r="R54" s="10"/>
      <c r="S54" s="36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5">
      <c r="A55" s="75"/>
      <c r="B55" s="31" t="s">
        <v>15</v>
      </c>
      <c r="C55" s="9">
        <v>10.54</v>
      </c>
      <c r="D55" s="9">
        <v>44</v>
      </c>
      <c r="E55" s="9">
        <v>51</v>
      </c>
      <c r="F55" s="40">
        <f t="shared" si="34"/>
        <v>4.83</v>
      </c>
      <c r="G55" s="10">
        <v>5</v>
      </c>
      <c r="H55" s="33">
        <f t="shared" si="25"/>
        <v>11.363636363636363</v>
      </c>
      <c r="I55" s="9"/>
      <c r="J55" s="9"/>
      <c r="K55" s="9"/>
      <c r="L55" s="41"/>
      <c r="M55" s="41"/>
      <c r="N55" s="35">
        <v>5</v>
      </c>
      <c r="O55" s="10"/>
      <c r="P55" s="10"/>
      <c r="Q55" s="10">
        <v>3</v>
      </c>
      <c r="R55" s="10">
        <v>2</v>
      </c>
      <c r="S55" s="36">
        <f t="shared" ref="S55:S59" si="37">SUM(N55*100/G55)</f>
        <v>100</v>
      </c>
      <c r="T55" s="37">
        <f t="shared" ref="T55:T112" si="38">ROUNDDOWN((U55*E55/100),0)</f>
        <v>6</v>
      </c>
      <c r="U55" s="10">
        <v>12</v>
      </c>
      <c r="V55" s="67">
        <f t="shared" si="22"/>
        <v>6</v>
      </c>
      <c r="W55" s="36">
        <f t="shared" si="28"/>
        <v>11.764705882352942</v>
      </c>
      <c r="X55" s="10"/>
      <c r="Y55" s="10"/>
      <c r="Z55" s="10"/>
      <c r="AA55" s="10"/>
      <c r="AB55" s="10"/>
    </row>
    <row r="56" spans="1:28" x14ac:dyDescent="0.25">
      <c r="A56" s="75"/>
      <c r="B56" s="31" t="s">
        <v>67</v>
      </c>
      <c r="C56" s="9">
        <v>17.89</v>
      </c>
      <c r="D56" s="9">
        <v>49</v>
      </c>
      <c r="E56" s="9">
        <v>53</v>
      </c>
      <c r="F56" s="40">
        <f t="shared" ref="F56" si="39">ROUNDDOWN((E56/C56),2)</f>
        <v>2.96</v>
      </c>
      <c r="G56" s="10">
        <v>3</v>
      </c>
      <c r="H56" s="33">
        <f t="shared" si="25"/>
        <v>6.1224489795918364</v>
      </c>
      <c r="I56" s="9"/>
      <c r="J56" s="9"/>
      <c r="K56" s="9"/>
      <c r="L56" s="41"/>
      <c r="M56" s="41"/>
      <c r="N56" s="35">
        <v>2</v>
      </c>
      <c r="O56" s="10"/>
      <c r="P56" s="10"/>
      <c r="Q56" s="10">
        <v>2</v>
      </c>
      <c r="R56" s="10"/>
      <c r="S56" s="36">
        <f t="shared" si="37"/>
        <v>66.666666666666671</v>
      </c>
      <c r="T56" s="37">
        <f t="shared" si="38"/>
        <v>4</v>
      </c>
      <c r="U56" s="10">
        <v>8</v>
      </c>
      <c r="V56" s="67">
        <f t="shared" si="22"/>
        <v>4</v>
      </c>
      <c r="W56" s="36">
        <f t="shared" si="28"/>
        <v>7.5471698113207548</v>
      </c>
      <c r="X56" s="10"/>
      <c r="Y56" s="10"/>
      <c r="Z56" s="10"/>
      <c r="AA56" s="10"/>
      <c r="AB56" s="10"/>
    </row>
    <row r="57" spans="1:28" x14ac:dyDescent="0.25">
      <c r="A57" s="43"/>
      <c r="B57" s="31" t="s">
        <v>68</v>
      </c>
      <c r="C57" s="54">
        <v>57.31</v>
      </c>
      <c r="D57" s="9">
        <v>48</v>
      </c>
      <c r="E57" s="9">
        <v>34</v>
      </c>
      <c r="F57" s="40">
        <f t="shared" ref="F57:F59" si="40">ROUNDDOWN((E57/C57),2)</f>
        <v>0.59</v>
      </c>
      <c r="G57" s="10">
        <v>2</v>
      </c>
      <c r="H57" s="33">
        <f t="shared" si="25"/>
        <v>4.166666666666667</v>
      </c>
      <c r="I57" s="9"/>
      <c r="J57" s="9"/>
      <c r="K57" s="9"/>
      <c r="L57" s="41"/>
      <c r="M57" s="41"/>
      <c r="N57" s="35">
        <v>2</v>
      </c>
      <c r="O57" s="10"/>
      <c r="P57" s="10"/>
      <c r="Q57" s="10">
        <v>1</v>
      </c>
      <c r="R57" s="10">
        <v>1</v>
      </c>
      <c r="S57" s="36">
        <f t="shared" si="37"/>
        <v>100</v>
      </c>
      <c r="T57" s="37">
        <f t="shared" si="38"/>
        <v>1</v>
      </c>
      <c r="U57" s="10">
        <v>5</v>
      </c>
      <c r="V57" s="67">
        <f t="shared" si="22"/>
        <v>1</v>
      </c>
      <c r="W57" s="36">
        <f t="shared" si="28"/>
        <v>2.9411764705882355</v>
      </c>
      <c r="X57" s="10"/>
      <c r="Y57" s="10"/>
      <c r="Z57" s="10"/>
      <c r="AA57" s="10"/>
      <c r="AB57" s="10"/>
    </row>
    <row r="58" spans="1:28" x14ac:dyDescent="0.25">
      <c r="A58" s="43"/>
      <c r="B58" s="31" t="s">
        <v>16</v>
      </c>
      <c r="C58" s="54">
        <v>21.1</v>
      </c>
      <c r="D58" s="9">
        <v>64</v>
      </c>
      <c r="E58" s="9">
        <v>64</v>
      </c>
      <c r="F58" s="40">
        <f t="shared" si="40"/>
        <v>3.03</v>
      </c>
      <c r="G58" s="10">
        <v>7</v>
      </c>
      <c r="H58" s="33">
        <f t="shared" si="25"/>
        <v>10.9375</v>
      </c>
      <c r="I58" s="9"/>
      <c r="J58" s="9"/>
      <c r="K58" s="9"/>
      <c r="L58" s="41"/>
      <c r="M58" s="41"/>
      <c r="N58" s="35">
        <v>7</v>
      </c>
      <c r="O58" s="10"/>
      <c r="P58" s="10"/>
      <c r="Q58" s="9">
        <v>4</v>
      </c>
      <c r="R58" s="9">
        <v>3</v>
      </c>
      <c r="S58" s="36">
        <f t="shared" si="37"/>
        <v>100</v>
      </c>
      <c r="T58" s="37">
        <f t="shared" si="38"/>
        <v>7</v>
      </c>
      <c r="U58" s="10">
        <v>12</v>
      </c>
      <c r="V58" s="67">
        <f t="shared" si="22"/>
        <v>7</v>
      </c>
      <c r="W58" s="36">
        <f t="shared" si="28"/>
        <v>10.9375</v>
      </c>
      <c r="X58" s="10"/>
      <c r="Y58" s="10"/>
      <c r="Z58" s="10"/>
      <c r="AA58" s="10"/>
      <c r="AB58" s="10"/>
    </row>
    <row r="59" spans="1:28" x14ac:dyDescent="0.25">
      <c r="A59" s="43"/>
      <c r="B59" s="31" t="s">
        <v>17</v>
      </c>
      <c r="C59" s="32">
        <v>39.130000000000003</v>
      </c>
      <c r="D59" s="9">
        <v>94</v>
      </c>
      <c r="E59" s="9">
        <v>97</v>
      </c>
      <c r="F59" s="40">
        <f t="shared" si="40"/>
        <v>2.4700000000000002</v>
      </c>
      <c r="G59" s="10">
        <v>7</v>
      </c>
      <c r="H59" s="33">
        <f t="shared" si="25"/>
        <v>7.4468085106382977</v>
      </c>
      <c r="I59" s="9"/>
      <c r="J59" s="9"/>
      <c r="K59" s="9"/>
      <c r="L59" s="41"/>
      <c r="M59" s="41"/>
      <c r="N59" s="9">
        <v>4</v>
      </c>
      <c r="O59" s="10"/>
      <c r="P59" s="10"/>
      <c r="Q59" s="9">
        <v>3</v>
      </c>
      <c r="R59" s="10">
        <v>1</v>
      </c>
      <c r="S59" s="36">
        <f t="shared" si="37"/>
        <v>57.142857142857146</v>
      </c>
      <c r="T59" s="37">
        <f t="shared" si="38"/>
        <v>7</v>
      </c>
      <c r="U59" s="10">
        <v>8</v>
      </c>
      <c r="V59" s="67">
        <f t="shared" si="22"/>
        <v>7</v>
      </c>
      <c r="W59" s="33">
        <f t="shared" ref="W59" si="41">SUM(V59*100/E59)</f>
        <v>7.2164948453608249</v>
      </c>
      <c r="X59" s="10"/>
      <c r="Y59" s="10"/>
      <c r="Z59" s="10"/>
      <c r="AA59" s="10"/>
      <c r="AB59" s="10"/>
    </row>
    <row r="60" spans="1:28" ht="25.5" x14ac:dyDescent="0.25">
      <c r="A60" s="75" t="s">
        <v>338</v>
      </c>
      <c r="B60" s="31" t="s">
        <v>104</v>
      </c>
      <c r="C60" s="9"/>
      <c r="D60" s="9"/>
      <c r="E60" s="9"/>
      <c r="F60" s="96"/>
      <c r="G60" s="10"/>
      <c r="H60" s="33"/>
      <c r="I60" s="9"/>
      <c r="J60" s="9"/>
      <c r="K60" s="9"/>
      <c r="L60" s="41"/>
      <c r="M60" s="41"/>
      <c r="N60" s="35"/>
      <c r="O60" s="10"/>
      <c r="P60" s="10"/>
      <c r="Q60" s="10"/>
      <c r="R60" s="10"/>
      <c r="S60" s="36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5">
      <c r="A61" s="43"/>
      <c r="B61" s="31" t="s">
        <v>18</v>
      </c>
      <c r="C61" s="9">
        <v>72.069999999999993</v>
      </c>
      <c r="D61" s="9">
        <v>212</v>
      </c>
      <c r="E61" s="9">
        <v>219</v>
      </c>
      <c r="F61" s="40">
        <f t="shared" ref="F61:F63" si="42">ROUNDDOWN((E61/C61),2)</f>
        <v>3.03</v>
      </c>
      <c r="G61" s="10">
        <v>16</v>
      </c>
      <c r="H61" s="33">
        <f t="shared" si="25"/>
        <v>7.5471698113207548</v>
      </c>
      <c r="I61" s="9"/>
      <c r="J61" s="9"/>
      <c r="K61" s="9"/>
      <c r="L61" s="41"/>
      <c r="M61" s="41"/>
      <c r="N61" s="35">
        <v>15</v>
      </c>
      <c r="O61" s="10"/>
      <c r="P61" s="10"/>
      <c r="Q61" s="10">
        <v>10</v>
      </c>
      <c r="R61" s="10">
        <v>5</v>
      </c>
      <c r="S61" s="36">
        <f t="shared" ref="S61:S63" si="43">SUM(N61*100/G61)</f>
        <v>93.75</v>
      </c>
      <c r="T61" s="37">
        <f t="shared" si="38"/>
        <v>26</v>
      </c>
      <c r="U61" s="10">
        <v>12</v>
      </c>
      <c r="V61" s="67">
        <f t="shared" si="22"/>
        <v>26</v>
      </c>
      <c r="W61" s="33">
        <f t="shared" ref="W61:W63" si="44">SUM(V61*100/E61)</f>
        <v>11.872146118721462</v>
      </c>
      <c r="X61" s="10"/>
      <c r="Y61" s="10"/>
      <c r="Z61" s="10"/>
      <c r="AA61" s="10"/>
      <c r="AB61" s="10"/>
    </row>
    <row r="62" spans="1:28" x14ac:dyDescent="0.25">
      <c r="A62" s="43"/>
      <c r="B62" s="31" t="s">
        <v>70</v>
      </c>
      <c r="C62" s="9">
        <v>75.37</v>
      </c>
      <c r="D62" s="9">
        <v>188</v>
      </c>
      <c r="E62" s="9">
        <v>202</v>
      </c>
      <c r="F62" s="40">
        <f t="shared" si="42"/>
        <v>2.68</v>
      </c>
      <c r="G62" s="10">
        <v>15</v>
      </c>
      <c r="H62" s="33">
        <f t="shared" si="25"/>
        <v>7.9787234042553195</v>
      </c>
      <c r="I62" s="9"/>
      <c r="J62" s="9"/>
      <c r="K62" s="9"/>
      <c r="L62" s="41"/>
      <c r="M62" s="41"/>
      <c r="N62" s="35">
        <v>13</v>
      </c>
      <c r="O62" s="10"/>
      <c r="P62" s="10"/>
      <c r="Q62" s="10">
        <v>8</v>
      </c>
      <c r="R62" s="10">
        <v>5</v>
      </c>
      <c r="S62" s="36">
        <f t="shared" si="43"/>
        <v>86.666666666666671</v>
      </c>
      <c r="T62" s="37">
        <f t="shared" si="38"/>
        <v>16</v>
      </c>
      <c r="U62" s="10">
        <v>8</v>
      </c>
      <c r="V62" s="67">
        <f t="shared" si="22"/>
        <v>16</v>
      </c>
      <c r="W62" s="33">
        <f t="shared" si="44"/>
        <v>7.9207920792079207</v>
      </c>
      <c r="X62" s="10"/>
      <c r="Y62" s="10"/>
      <c r="Z62" s="10"/>
      <c r="AA62" s="10"/>
      <c r="AB62" s="10"/>
    </row>
    <row r="63" spans="1:28" x14ac:dyDescent="0.25">
      <c r="A63" s="43"/>
      <c r="B63" s="31" t="s">
        <v>71</v>
      </c>
      <c r="C63" s="9">
        <v>69.63</v>
      </c>
      <c r="D63" s="9">
        <v>119</v>
      </c>
      <c r="E63" s="9">
        <v>131</v>
      </c>
      <c r="F63" s="40">
        <f t="shared" si="42"/>
        <v>1.88</v>
      </c>
      <c r="G63" s="10">
        <v>9</v>
      </c>
      <c r="H63" s="33">
        <f t="shared" si="25"/>
        <v>7.5630252100840334</v>
      </c>
      <c r="I63" s="9"/>
      <c r="J63" s="9"/>
      <c r="K63" s="9"/>
      <c r="L63" s="41"/>
      <c r="M63" s="41"/>
      <c r="N63" s="35">
        <v>7</v>
      </c>
      <c r="O63" s="10"/>
      <c r="P63" s="10"/>
      <c r="Q63" s="10">
        <v>5</v>
      </c>
      <c r="R63" s="10">
        <v>2</v>
      </c>
      <c r="S63" s="36">
        <f t="shared" si="43"/>
        <v>77.777777777777771</v>
      </c>
      <c r="T63" s="37">
        <f t="shared" si="38"/>
        <v>10</v>
      </c>
      <c r="U63" s="10">
        <v>8</v>
      </c>
      <c r="V63" s="67">
        <f t="shared" si="22"/>
        <v>10</v>
      </c>
      <c r="W63" s="33">
        <f t="shared" si="44"/>
        <v>7.6335877862595423</v>
      </c>
      <c r="X63" s="10"/>
      <c r="Y63" s="10"/>
      <c r="Z63" s="10"/>
      <c r="AA63" s="10"/>
      <c r="AB63" s="10"/>
    </row>
    <row r="64" spans="1:28" ht="25.5" x14ac:dyDescent="0.25">
      <c r="A64" s="75" t="s">
        <v>339</v>
      </c>
      <c r="B64" s="31" t="s">
        <v>181</v>
      </c>
      <c r="C64" s="9"/>
      <c r="D64" s="9"/>
      <c r="E64" s="9"/>
      <c r="F64" s="96"/>
      <c r="G64" s="10"/>
      <c r="H64" s="33"/>
      <c r="I64" s="9"/>
      <c r="J64" s="9"/>
      <c r="K64" s="9"/>
      <c r="L64" s="41"/>
      <c r="M64" s="41"/>
      <c r="N64" s="35"/>
      <c r="O64" s="10"/>
      <c r="P64" s="10"/>
      <c r="Q64" s="10"/>
      <c r="R64" s="10"/>
      <c r="S64" s="36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5">
      <c r="A65" s="43"/>
      <c r="B65" s="31" t="s">
        <v>19</v>
      </c>
      <c r="C65" s="32">
        <v>42.4</v>
      </c>
      <c r="D65" s="9">
        <v>122</v>
      </c>
      <c r="E65" s="9">
        <v>121</v>
      </c>
      <c r="F65" s="40">
        <f t="shared" ref="F65:F71" si="45">ROUNDDOWN((E65/C65),2)</f>
        <v>2.85</v>
      </c>
      <c r="G65" s="10">
        <v>9</v>
      </c>
      <c r="H65" s="33">
        <f t="shared" si="25"/>
        <v>7.3770491803278686</v>
      </c>
      <c r="I65" s="9"/>
      <c r="J65" s="9"/>
      <c r="K65" s="9"/>
      <c r="L65" s="41"/>
      <c r="M65" s="41"/>
      <c r="N65" s="35">
        <v>9</v>
      </c>
      <c r="O65" s="10">
        <v>1</v>
      </c>
      <c r="P65" s="10"/>
      <c r="Q65" s="10">
        <v>5</v>
      </c>
      <c r="R65" s="10">
        <v>3</v>
      </c>
      <c r="S65" s="36">
        <f t="shared" ref="S65:S71" si="46">SUM(N65*100/G65)</f>
        <v>100</v>
      </c>
      <c r="T65" s="37">
        <f t="shared" si="38"/>
        <v>9</v>
      </c>
      <c r="U65" s="10">
        <v>8</v>
      </c>
      <c r="V65" s="67">
        <f t="shared" si="22"/>
        <v>9</v>
      </c>
      <c r="W65" s="33">
        <f t="shared" ref="W65:W71" si="47">SUM(V65*100/E65)</f>
        <v>7.4380165289256199</v>
      </c>
      <c r="X65" s="10"/>
      <c r="Y65" s="10"/>
      <c r="Z65" s="10"/>
      <c r="AA65" s="10"/>
      <c r="AB65" s="10"/>
    </row>
    <row r="66" spans="1:28" x14ac:dyDescent="0.25">
      <c r="A66" s="43"/>
      <c r="B66" s="31" t="s">
        <v>20</v>
      </c>
      <c r="C66" s="32">
        <v>70.81</v>
      </c>
      <c r="D66" s="9">
        <v>136</v>
      </c>
      <c r="E66" s="9">
        <v>133</v>
      </c>
      <c r="F66" s="40">
        <f t="shared" si="45"/>
        <v>1.87</v>
      </c>
      <c r="G66" s="10">
        <v>10</v>
      </c>
      <c r="H66" s="33">
        <f t="shared" si="25"/>
        <v>7.3529411764705879</v>
      </c>
      <c r="I66" s="9"/>
      <c r="J66" s="9"/>
      <c r="K66" s="9"/>
      <c r="L66" s="41"/>
      <c r="M66" s="41"/>
      <c r="N66" s="35">
        <v>9</v>
      </c>
      <c r="O66" s="10"/>
      <c r="P66" s="10"/>
      <c r="Q66" s="10">
        <v>6</v>
      </c>
      <c r="R66" s="10">
        <v>3</v>
      </c>
      <c r="S66" s="36">
        <f t="shared" si="46"/>
        <v>90</v>
      </c>
      <c r="T66" s="37">
        <f t="shared" si="38"/>
        <v>10</v>
      </c>
      <c r="U66" s="10">
        <v>8</v>
      </c>
      <c r="V66" s="67">
        <f t="shared" si="22"/>
        <v>10</v>
      </c>
      <c r="W66" s="36">
        <f t="shared" si="47"/>
        <v>7.518796992481203</v>
      </c>
      <c r="X66" s="10"/>
      <c r="Y66" s="10"/>
      <c r="Z66" s="10"/>
      <c r="AA66" s="10"/>
      <c r="AB66" s="10"/>
    </row>
    <row r="67" spans="1:28" x14ac:dyDescent="0.25">
      <c r="A67" s="43"/>
      <c r="B67" s="31" t="s">
        <v>21</v>
      </c>
      <c r="C67" s="32">
        <v>48.22</v>
      </c>
      <c r="D67" s="9">
        <v>131</v>
      </c>
      <c r="E67" s="9">
        <v>129</v>
      </c>
      <c r="F67" s="40">
        <f t="shared" si="45"/>
        <v>2.67</v>
      </c>
      <c r="G67" s="10">
        <v>10</v>
      </c>
      <c r="H67" s="33">
        <f t="shared" si="25"/>
        <v>7.6335877862595423</v>
      </c>
      <c r="I67" s="9"/>
      <c r="J67" s="9"/>
      <c r="K67" s="9"/>
      <c r="L67" s="41"/>
      <c r="M67" s="41"/>
      <c r="N67" s="35">
        <v>8</v>
      </c>
      <c r="O67" s="10"/>
      <c r="P67" s="10"/>
      <c r="Q67" s="10">
        <v>5</v>
      </c>
      <c r="R67" s="10">
        <v>3</v>
      </c>
      <c r="S67" s="36">
        <f t="shared" si="46"/>
        <v>80</v>
      </c>
      <c r="T67" s="37">
        <f t="shared" si="38"/>
        <v>10</v>
      </c>
      <c r="U67" s="10">
        <v>8</v>
      </c>
      <c r="V67" s="67">
        <f t="shared" si="22"/>
        <v>10</v>
      </c>
      <c r="W67" s="36">
        <f t="shared" si="47"/>
        <v>7.7519379844961236</v>
      </c>
      <c r="X67" s="10"/>
      <c r="Y67" s="10"/>
      <c r="Z67" s="10"/>
      <c r="AA67" s="10"/>
      <c r="AB67" s="10"/>
    </row>
    <row r="68" spans="1:28" x14ac:dyDescent="0.25">
      <c r="A68" s="43"/>
      <c r="B68" s="31" t="s">
        <v>53</v>
      </c>
      <c r="C68" s="32">
        <v>53.85</v>
      </c>
      <c r="D68" s="9">
        <v>113</v>
      </c>
      <c r="E68" s="9">
        <v>112</v>
      </c>
      <c r="F68" s="40">
        <f t="shared" si="45"/>
        <v>2.0699999999999998</v>
      </c>
      <c r="G68" s="10">
        <v>9</v>
      </c>
      <c r="H68" s="33">
        <f t="shared" si="25"/>
        <v>7.9646017699115044</v>
      </c>
      <c r="I68" s="9"/>
      <c r="J68" s="9"/>
      <c r="K68" s="9"/>
      <c r="L68" s="41"/>
      <c r="M68" s="41"/>
      <c r="N68" s="35">
        <v>9</v>
      </c>
      <c r="O68" s="10">
        <v>1</v>
      </c>
      <c r="P68" s="10"/>
      <c r="Q68" s="10">
        <v>5</v>
      </c>
      <c r="R68" s="10">
        <v>3</v>
      </c>
      <c r="S68" s="36">
        <f t="shared" si="46"/>
        <v>100</v>
      </c>
      <c r="T68" s="37">
        <f t="shared" si="38"/>
        <v>8</v>
      </c>
      <c r="U68" s="10">
        <v>8</v>
      </c>
      <c r="V68" s="67">
        <f t="shared" si="22"/>
        <v>8</v>
      </c>
      <c r="W68" s="36">
        <f t="shared" si="47"/>
        <v>7.1428571428571432</v>
      </c>
      <c r="X68" s="10"/>
      <c r="Y68" s="10"/>
      <c r="Z68" s="10"/>
      <c r="AA68" s="10"/>
      <c r="AB68" s="10"/>
    </row>
    <row r="69" spans="1:28" x14ac:dyDescent="0.25">
      <c r="A69" s="43"/>
      <c r="B69" s="31" t="s">
        <v>45</v>
      </c>
      <c r="C69" s="54">
        <v>125.2</v>
      </c>
      <c r="D69" s="9">
        <v>31</v>
      </c>
      <c r="E69" s="9">
        <v>26</v>
      </c>
      <c r="F69" s="40">
        <f t="shared" si="45"/>
        <v>0.2</v>
      </c>
      <c r="G69" s="10">
        <v>1</v>
      </c>
      <c r="H69" s="33">
        <f t="shared" si="25"/>
        <v>3.225806451612903</v>
      </c>
      <c r="I69" s="9"/>
      <c r="J69" s="9"/>
      <c r="K69" s="9"/>
      <c r="L69" s="41"/>
      <c r="M69" s="41"/>
      <c r="N69" s="35">
        <v>0</v>
      </c>
      <c r="O69" s="10"/>
      <c r="P69" s="10"/>
      <c r="Q69" s="10"/>
      <c r="R69" s="10"/>
      <c r="S69" s="36">
        <f t="shared" si="46"/>
        <v>0</v>
      </c>
      <c r="T69" s="37">
        <f t="shared" si="38"/>
        <v>1</v>
      </c>
      <c r="U69" s="10">
        <v>5</v>
      </c>
      <c r="V69" s="67">
        <f t="shared" si="22"/>
        <v>1</v>
      </c>
      <c r="W69" s="36">
        <f t="shared" si="47"/>
        <v>3.8461538461538463</v>
      </c>
      <c r="X69" s="10"/>
      <c r="Y69" s="10"/>
      <c r="Z69" s="10"/>
      <c r="AA69" s="10"/>
      <c r="AB69" s="10"/>
    </row>
    <row r="70" spans="1:28" x14ac:dyDescent="0.25">
      <c r="A70" s="43"/>
      <c r="B70" s="31" t="s">
        <v>54</v>
      </c>
      <c r="C70" s="9">
        <v>43.73</v>
      </c>
      <c r="D70" s="9">
        <v>75</v>
      </c>
      <c r="E70" s="9">
        <v>73</v>
      </c>
      <c r="F70" s="40">
        <f t="shared" si="45"/>
        <v>1.66</v>
      </c>
      <c r="G70" s="10">
        <v>6</v>
      </c>
      <c r="H70" s="33">
        <f t="shared" si="25"/>
        <v>8</v>
      </c>
      <c r="I70" s="9"/>
      <c r="J70" s="9"/>
      <c r="K70" s="9"/>
      <c r="L70" s="41"/>
      <c r="M70" s="41"/>
      <c r="N70" s="35">
        <v>3</v>
      </c>
      <c r="O70" s="10"/>
      <c r="P70" s="10"/>
      <c r="Q70" s="10">
        <v>3</v>
      </c>
      <c r="R70" s="10"/>
      <c r="S70" s="36">
        <f t="shared" si="46"/>
        <v>50</v>
      </c>
      <c r="T70" s="37">
        <f t="shared" si="38"/>
        <v>5</v>
      </c>
      <c r="U70" s="10">
        <v>8</v>
      </c>
      <c r="V70" s="67">
        <f t="shared" si="22"/>
        <v>5</v>
      </c>
      <c r="W70" s="36">
        <f t="shared" si="47"/>
        <v>6.8493150684931505</v>
      </c>
      <c r="X70" s="10"/>
      <c r="Y70" s="10"/>
      <c r="Z70" s="10"/>
      <c r="AA70" s="10"/>
      <c r="AB70" s="10"/>
    </row>
    <row r="71" spans="1:28" x14ac:dyDescent="0.25">
      <c r="A71" s="43"/>
      <c r="B71" s="31" t="s">
        <v>84</v>
      </c>
      <c r="C71" s="32">
        <v>28.23</v>
      </c>
      <c r="D71" s="9">
        <v>94</v>
      </c>
      <c r="E71" s="9">
        <v>92</v>
      </c>
      <c r="F71" s="40">
        <f t="shared" si="45"/>
        <v>3.25</v>
      </c>
      <c r="G71" s="10">
        <v>11</v>
      </c>
      <c r="H71" s="33">
        <f t="shared" si="25"/>
        <v>11.702127659574469</v>
      </c>
      <c r="I71" s="9"/>
      <c r="J71" s="9"/>
      <c r="K71" s="9"/>
      <c r="L71" s="41"/>
      <c r="M71" s="41"/>
      <c r="N71" s="35">
        <v>9</v>
      </c>
      <c r="O71" s="10"/>
      <c r="P71" s="10"/>
      <c r="Q71" s="10">
        <v>6</v>
      </c>
      <c r="R71" s="10">
        <v>3</v>
      </c>
      <c r="S71" s="36">
        <f t="shared" si="46"/>
        <v>81.818181818181813</v>
      </c>
      <c r="T71" s="37">
        <f t="shared" si="38"/>
        <v>11</v>
      </c>
      <c r="U71" s="10">
        <v>12</v>
      </c>
      <c r="V71" s="67">
        <f t="shared" si="22"/>
        <v>11</v>
      </c>
      <c r="W71" s="36">
        <f t="shared" si="47"/>
        <v>11.956521739130435</v>
      </c>
      <c r="X71" s="10"/>
      <c r="Y71" s="10"/>
      <c r="Z71" s="10"/>
      <c r="AA71" s="10"/>
      <c r="AB71" s="10"/>
    </row>
    <row r="72" spans="1:28" ht="25.5" x14ac:dyDescent="0.25">
      <c r="A72" s="75" t="s">
        <v>340</v>
      </c>
      <c r="B72" s="31" t="s">
        <v>263</v>
      </c>
      <c r="C72" s="54"/>
      <c r="D72" s="9"/>
      <c r="E72" s="9"/>
      <c r="F72" s="96"/>
      <c r="G72" s="10"/>
      <c r="H72" s="33"/>
      <c r="I72" s="9"/>
      <c r="J72" s="9"/>
      <c r="K72" s="9"/>
      <c r="L72" s="41"/>
      <c r="M72" s="41"/>
      <c r="N72" s="35"/>
      <c r="O72" s="10"/>
      <c r="P72" s="10"/>
      <c r="Q72" s="10"/>
      <c r="R72" s="10"/>
      <c r="S72" s="36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25.5" x14ac:dyDescent="0.25">
      <c r="A73" s="75"/>
      <c r="B73" s="31" t="s">
        <v>140</v>
      </c>
      <c r="C73" s="54">
        <v>161.43</v>
      </c>
      <c r="D73" s="9">
        <v>58</v>
      </c>
      <c r="E73" s="9">
        <v>69</v>
      </c>
      <c r="F73" s="40">
        <f t="shared" ref="F73:F86" si="48">ROUNDDOWN((E73/C73),2)</f>
        <v>0.42</v>
      </c>
      <c r="G73" s="10">
        <v>2</v>
      </c>
      <c r="H73" s="33">
        <f t="shared" si="25"/>
        <v>3.4482758620689653</v>
      </c>
      <c r="I73" s="9"/>
      <c r="J73" s="9"/>
      <c r="K73" s="9"/>
      <c r="L73" s="41"/>
      <c r="M73" s="41"/>
      <c r="N73" s="35">
        <v>1</v>
      </c>
      <c r="O73" s="10"/>
      <c r="P73" s="10"/>
      <c r="Q73" s="10"/>
      <c r="R73" s="10">
        <v>1</v>
      </c>
      <c r="S73" s="36">
        <f t="shared" ref="S73" si="49">SUM(N73*100/G73)</f>
        <v>50</v>
      </c>
      <c r="T73" s="37">
        <f t="shared" si="38"/>
        <v>3</v>
      </c>
      <c r="U73" s="10">
        <v>5</v>
      </c>
      <c r="V73" s="67">
        <f t="shared" si="22"/>
        <v>3</v>
      </c>
      <c r="W73" s="33">
        <f t="shared" ref="W73:W86" si="50">SUM(V73*100/E73)</f>
        <v>4.3478260869565215</v>
      </c>
      <c r="X73" s="10"/>
      <c r="Y73" s="10"/>
      <c r="Z73" s="10"/>
      <c r="AA73" s="10"/>
      <c r="AB73" s="10"/>
    </row>
    <row r="74" spans="1:28" ht="25.5" x14ac:dyDescent="0.25">
      <c r="A74" s="75" t="s">
        <v>341</v>
      </c>
      <c r="B74" s="31" t="s">
        <v>207</v>
      </c>
      <c r="C74" s="54"/>
      <c r="D74" s="9"/>
      <c r="E74" s="9"/>
      <c r="F74" s="40"/>
      <c r="G74" s="10"/>
      <c r="H74" s="33"/>
      <c r="I74" s="9"/>
      <c r="J74" s="9"/>
      <c r="K74" s="9"/>
      <c r="L74" s="41"/>
      <c r="M74" s="41"/>
      <c r="N74" s="35"/>
      <c r="O74" s="10"/>
      <c r="P74" s="10"/>
      <c r="Q74" s="10"/>
      <c r="R74" s="10"/>
      <c r="S74" s="36"/>
      <c r="T74" s="37"/>
      <c r="U74" s="10"/>
      <c r="V74" s="10"/>
      <c r="W74" s="33"/>
      <c r="X74" s="10"/>
      <c r="Y74" s="10"/>
      <c r="Z74" s="10"/>
      <c r="AA74" s="10"/>
      <c r="AB74" s="10"/>
    </row>
    <row r="75" spans="1:28" ht="25.5" x14ac:dyDescent="0.25">
      <c r="A75" s="75"/>
      <c r="B75" s="31" t="s">
        <v>46</v>
      </c>
      <c r="C75" s="55">
        <v>85.13</v>
      </c>
      <c r="D75" s="9">
        <v>90</v>
      </c>
      <c r="E75" s="9">
        <v>94</v>
      </c>
      <c r="F75" s="40">
        <f t="shared" si="48"/>
        <v>1.1000000000000001</v>
      </c>
      <c r="G75" s="10">
        <v>7</v>
      </c>
      <c r="H75" s="33">
        <f t="shared" si="25"/>
        <v>7.7777777777777777</v>
      </c>
      <c r="I75" s="9"/>
      <c r="J75" s="9"/>
      <c r="K75" s="9"/>
      <c r="L75" s="41"/>
      <c r="M75" s="41"/>
      <c r="N75" s="35">
        <v>4</v>
      </c>
      <c r="O75" s="10"/>
      <c r="P75" s="10"/>
      <c r="Q75" s="10">
        <v>3</v>
      </c>
      <c r="R75" s="10">
        <v>1</v>
      </c>
      <c r="S75" s="36">
        <f t="shared" ref="S75:S80" si="51">SUM(N75*100/G75)</f>
        <v>57.142857142857146</v>
      </c>
      <c r="T75" s="37">
        <f t="shared" si="38"/>
        <v>7</v>
      </c>
      <c r="U75" s="10">
        <v>8</v>
      </c>
      <c r="V75" s="67">
        <f t="shared" si="22"/>
        <v>7</v>
      </c>
      <c r="W75" s="33">
        <f t="shared" si="50"/>
        <v>7.4468085106382977</v>
      </c>
      <c r="X75" s="10"/>
      <c r="Y75" s="10"/>
      <c r="Z75" s="10"/>
      <c r="AA75" s="10"/>
      <c r="AB75" s="10"/>
    </row>
    <row r="76" spans="1:28" ht="25.5" x14ac:dyDescent="0.25">
      <c r="A76" s="75"/>
      <c r="B76" s="31" t="s">
        <v>61</v>
      </c>
      <c r="C76" s="81" t="s">
        <v>237</v>
      </c>
      <c r="D76" s="9">
        <v>99</v>
      </c>
      <c r="E76" s="9">
        <v>112</v>
      </c>
      <c r="F76" s="40">
        <f t="shared" si="48"/>
        <v>3.88</v>
      </c>
      <c r="G76" s="10">
        <v>11</v>
      </c>
      <c r="H76" s="33">
        <f t="shared" si="25"/>
        <v>11.111111111111111</v>
      </c>
      <c r="I76" s="9"/>
      <c r="J76" s="9"/>
      <c r="K76" s="9"/>
      <c r="L76" s="41"/>
      <c r="M76" s="41"/>
      <c r="N76" s="35">
        <v>11</v>
      </c>
      <c r="O76" s="10"/>
      <c r="P76" s="10"/>
      <c r="Q76" s="10">
        <v>7</v>
      </c>
      <c r="R76" s="10">
        <v>4</v>
      </c>
      <c r="S76" s="36">
        <f t="shared" si="51"/>
        <v>100</v>
      </c>
      <c r="T76" s="37">
        <f t="shared" si="38"/>
        <v>13</v>
      </c>
      <c r="U76" s="10">
        <v>12</v>
      </c>
      <c r="V76" s="67">
        <f t="shared" si="22"/>
        <v>13</v>
      </c>
      <c r="W76" s="33">
        <f t="shared" si="50"/>
        <v>11.607142857142858</v>
      </c>
      <c r="X76" s="10"/>
      <c r="Y76" s="10"/>
      <c r="Z76" s="10"/>
      <c r="AA76" s="10"/>
      <c r="AB76" s="10"/>
    </row>
    <row r="77" spans="1:28" x14ac:dyDescent="0.25">
      <c r="A77" s="75"/>
      <c r="B77" s="31" t="s">
        <v>63</v>
      </c>
      <c r="C77" s="32">
        <v>29.22</v>
      </c>
      <c r="D77" s="9">
        <v>67</v>
      </c>
      <c r="E77" s="9">
        <v>88</v>
      </c>
      <c r="F77" s="40">
        <f t="shared" si="48"/>
        <v>3.01</v>
      </c>
      <c r="G77" s="10">
        <v>5</v>
      </c>
      <c r="H77" s="33">
        <f t="shared" si="25"/>
        <v>7.4626865671641793</v>
      </c>
      <c r="I77" s="9"/>
      <c r="J77" s="9"/>
      <c r="K77" s="9"/>
      <c r="L77" s="41"/>
      <c r="M77" s="41"/>
      <c r="N77" s="35">
        <v>5</v>
      </c>
      <c r="O77" s="10"/>
      <c r="P77" s="10"/>
      <c r="Q77" s="10">
        <v>3</v>
      </c>
      <c r="R77" s="10">
        <v>2</v>
      </c>
      <c r="S77" s="36">
        <f t="shared" si="51"/>
        <v>100</v>
      </c>
      <c r="T77" s="37">
        <f t="shared" si="38"/>
        <v>10</v>
      </c>
      <c r="U77" s="10">
        <v>12</v>
      </c>
      <c r="V77" s="67">
        <f t="shared" si="22"/>
        <v>10</v>
      </c>
      <c r="W77" s="33">
        <f t="shared" si="50"/>
        <v>11.363636363636363</v>
      </c>
      <c r="X77" s="10"/>
      <c r="Y77" s="10"/>
      <c r="Z77" s="10"/>
      <c r="AA77" s="10"/>
      <c r="AB77" s="10"/>
    </row>
    <row r="78" spans="1:28" x14ac:dyDescent="0.25">
      <c r="A78" s="75"/>
      <c r="B78" s="31" t="s">
        <v>47</v>
      </c>
      <c r="C78" s="9">
        <v>42.98</v>
      </c>
      <c r="D78" s="9">
        <v>88</v>
      </c>
      <c r="E78" s="9">
        <v>118</v>
      </c>
      <c r="F78" s="40">
        <f t="shared" si="48"/>
        <v>2.74</v>
      </c>
      <c r="G78" s="10">
        <v>7</v>
      </c>
      <c r="H78" s="33">
        <f t="shared" si="25"/>
        <v>7.9545454545454541</v>
      </c>
      <c r="I78" s="9"/>
      <c r="J78" s="9"/>
      <c r="K78" s="9"/>
      <c r="L78" s="41"/>
      <c r="M78" s="41"/>
      <c r="N78" s="35">
        <v>4</v>
      </c>
      <c r="O78" s="10">
        <v>1</v>
      </c>
      <c r="P78" s="10"/>
      <c r="Q78" s="10">
        <v>1</v>
      </c>
      <c r="R78" s="10">
        <v>2</v>
      </c>
      <c r="S78" s="36">
        <f t="shared" si="51"/>
        <v>57.142857142857146</v>
      </c>
      <c r="T78" s="37">
        <f t="shared" si="38"/>
        <v>9</v>
      </c>
      <c r="U78" s="10">
        <v>8</v>
      </c>
      <c r="V78" s="67">
        <f t="shared" si="22"/>
        <v>9</v>
      </c>
      <c r="W78" s="33">
        <f t="shared" si="50"/>
        <v>7.6271186440677967</v>
      </c>
      <c r="X78" s="10"/>
      <c r="Y78" s="10"/>
      <c r="Z78" s="10"/>
      <c r="AA78" s="10"/>
      <c r="AB78" s="10"/>
    </row>
    <row r="79" spans="1:28" x14ac:dyDescent="0.25">
      <c r="A79" s="75"/>
      <c r="B79" s="31" t="s">
        <v>48</v>
      </c>
      <c r="C79" s="9">
        <v>54.42</v>
      </c>
      <c r="D79" s="9">
        <v>145</v>
      </c>
      <c r="E79" s="9">
        <v>114</v>
      </c>
      <c r="F79" s="40">
        <f t="shared" si="48"/>
        <v>2.09</v>
      </c>
      <c r="G79" s="10">
        <v>11</v>
      </c>
      <c r="H79" s="33">
        <f t="shared" si="25"/>
        <v>7.5862068965517242</v>
      </c>
      <c r="I79" s="9"/>
      <c r="J79" s="9"/>
      <c r="K79" s="9"/>
      <c r="L79" s="41"/>
      <c r="M79" s="41"/>
      <c r="N79" s="35">
        <v>5</v>
      </c>
      <c r="O79" s="10"/>
      <c r="P79" s="10"/>
      <c r="Q79" s="10">
        <v>3</v>
      </c>
      <c r="R79" s="10">
        <v>2</v>
      </c>
      <c r="S79" s="36">
        <f t="shared" si="51"/>
        <v>45.454545454545453</v>
      </c>
      <c r="T79" s="37">
        <f t="shared" si="38"/>
        <v>9</v>
      </c>
      <c r="U79" s="10">
        <v>8</v>
      </c>
      <c r="V79" s="67">
        <f t="shared" si="22"/>
        <v>9</v>
      </c>
      <c r="W79" s="33">
        <f t="shared" si="50"/>
        <v>7.8947368421052628</v>
      </c>
      <c r="X79" s="10"/>
      <c r="Y79" s="10"/>
      <c r="Z79" s="10"/>
      <c r="AA79" s="10"/>
      <c r="AB79" s="10"/>
    </row>
    <row r="80" spans="1:28" ht="25.5" x14ac:dyDescent="0.25">
      <c r="A80" s="75"/>
      <c r="B80" s="31" t="s">
        <v>113</v>
      </c>
      <c r="C80" s="32">
        <v>43.23</v>
      </c>
      <c r="D80" s="9">
        <v>58</v>
      </c>
      <c r="E80" s="9">
        <v>69</v>
      </c>
      <c r="F80" s="40">
        <f t="shared" si="48"/>
        <v>1.59</v>
      </c>
      <c r="G80" s="10">
        <v>4</v>
      </c>
      <c r="H80" s="33">
        <f t="shared" si="25"/>
        <v>6.8965517241379306</v>
      </c>
      <c r="I80" s="9"/>
      <c r="J80" s="9"/>
      <c r="K80" s="9"/>
      <c r="L80" s="41"/>
      <c r="M80" s="41"/>
      <c r="N80" s="35">
        <v>0</v>
      </c>
      <c r="O80" s="10"/>
      <c r="P80" s="10"/>
      <c r="Q80" s="10"/>
      <c r="R80" s="10"/>
      <c r="S80" s="36">
        <f t="shared" si="51"/>
        <v>0</v>
      </c>
      <c r="T80" s="37">
        <f t="shared" si="38"/>
        <v>5</v>
      </c>
      <c r="U80" s="10">
        <v>8</v>
      </c>
      <c r="V80" s="67">
        <f t="shared" si="22"/>
        <v>5</v>
      </c>
      <c r="W80" s="33">
        <f t="shared" si="50"/>
        <v>7.2463768115942031</v>
      </c>
      <c r="X80" s="10"/>
      <c r="Y80" s="10"/>
      <c r="Z80" s="10"/>
      <c r="AA80" s="10"/>
      <c r="AB80" s="10"/>
    </row>
    <row r="81" spans="1:28" ht="28.5" customHeight="1" x14ac:dyDescent="0.25">
      <c r="A81" s="75" t="s">
        <v>342</v>
      </c>
      <c r="B81" s="31" t="s">
        <v>118</v>
      </c>
      <c r="C81" s="32"/>
      <c r="D81" s="9"/>
      <c r="E81" s="9"/>
      <c r="F81" s="40"/>
      <c r="G81" s="10"/>
      <c r="H81" s="33"/>
      <c r="I81" s="9"/>
      <c r="J81" s="9"/>
      <c r="K81" s="9"/>
      <c r="L81" s="41"/>
      <c r="M81" s="41"/>
      <c r="N81" s="35"/>
      <c r="O81" s="10"/>
      <c r="P81" s="10"/>
      <c r="Q81" s="10"/>
      <c r="R81" s="10"/>
      <c r="S81" s="36"/>
      <c r="T81" s="37"/>
      <c r="U81" s="10"/>
      <c r="V81" s="10"/>
      <c r="W81" s="33"/>
      <c r="X81" s="10"/>
      <c r="Y81" s="10"/>
      <c r="Z81" s="10"/>
      <c r="AA81" s="10"/>
      <c r="AB81" s="10"/>
    </row>
    <row r="82" spans="1:28" ht="25.5" x14ac:dyDescent="0.25">
      <c r="A82" s="75"/>
      <c r="B82" s="31" t="s">
        <v>55</v>
      </c>
      <c r="C82" s="32">
        <v>15.74</v>
      </c>
      <c r="D82" s="9">
        <v>36</v>
      </c>
      <c r="E82" s="9">
        <v>50</v>
      </c>
      <c r="F82" s="40">
        <f t="shared" si="48"/>
        <v>3.17</v>
      </c>
      <c r="G82" s="10">
        <v>2</v>
      </c>
      <c r="H82" s="33">
        <f t="shared" si="25"/>
        <v>5.5555555555555554</v>
      </c>
      <c r="I82" s="9"/>
      <c r="J82" s="9"/>
      <c r="K82" s="9"/>
      <c r="L82" s="41"/>
      <c r="M82" s="41"/>
      <c r="N82" s="35">
        <v>2</v>
      </c>
      <c r="O82" s="10"/>
      <c r="P82" s="10"/>
      <c r="Q82" s="9">
        <v>1</v>
      </c>
      <c r="R82" s="35">
        <v>1</v>
      </c>
      <c r="S82" s="36">
        <f t="shared" ref="S82:S84" si="52">SUM(N82*100/G82)</f>
        <v>100</v>
      </c>
      <c r="T82" s="37">
        <f t="shared" si="38"/>
        <v>6</v>
      </c>
      <c r="U82" s="10">
        <v>12</v>
      </c>
      <c r="V82" s="67">
        <f t="shared" si="22"/>
        <v>6</v>
      </c>
      <c r="W82" s="33">
        <f t="shared" si="50"/>
        <v>12</v>
      </c>
      <c r="X82" s="10"/>
      <c r="Y82" s="10"/>
      <c r="Z82" s="10"/>
      <c r="AA82" s="10"/>
      <c r="AB82" s="10"/>
    </row>
    <row r="83" spans="1:28" x14ac:dyDescent="0.25">
      <c r="A83" s="75"/>
      <c r="B83" s="31" t="s">
        <v>73</v>
      </c>
      <c r="C83" s="32">
        <v>44.46</v>
      </c>
      <c r="D83" s="9">
        <v>53</v>
      </c>
      <c r="E83" s="9">
        <v>62</v>
      </c>
      <c r="F83" s="40">
        <f t="shared" si="48"/>
        <v>1.39</v>
      </c>
      <c r="G83" s="10">
        <v>4</v>
      </c>
      <c r="H83" s="33">
        <f t="shared" si="25"/>
        <v>7.5471698113207548</v>
      </c>
      <c r="I83" s="9"/>
      <c r="J83" s="9"/>
      <c r="K83" s="9"/>
      <c r="L83" s="41"/>
      <c r="M83" s="41"/>
      <c r="N83" s="35">
        <v>4</v>
      </c>
      <c r="O83" s="10"/>
      <c r="P83" s="10"/>
      <c r="Q83" s="9">
        <v>2</v>
      </c>
      <c r="R83" s="35">
        <v>2</v>
      </c>
      <c r="S83" s="36">
        <f t="shared" si="52"/>
        <v>100</v>
      </c>
      <c r="T83" s="37">
        <f t="shared" si="38"/>
        <v>4</v>
      </c>
      <c r="U83" s="10">
        <v>8</v>
      </c>
      <c r="V83" s="67">
        <f t="shared" si="22"/>
        <v>4</v>
      </c>
      <c r="W83" s="33">
        <f t="shared" si="50"/>
        <v>6.4516129032258061</v>
      </c>
      <c r="X83" s="10"/>
      <c r="Y83" s="10"/>
      <c r="Z83" s="10"/>
      <c r="AA83" s="10"/>
      <c r="AB83" s="10"/>
    </row>
    <row r="84" spans="1:28" x14ac:dyDescent="0.25">
      <c r="A84" s="75"/>
      <c r="B84" s="31" t="s">
        <v>57</v>
      </c>
      <c r="C84" s="9">
        <v>41.94</v>
      </c>
      <c r="D84" s="9">
        <v>180</v>
      </c>
      <c r="E84" s="9">
        <v>197</v>
      </c>
      <c r="F84" s="40">
        <f t="shared" si="48"/>
        <v>4.6900000000000004</v>
      </c>
      <c r="G84" s="10">
        <v>21</v>
      </c>
      <c r="H84" s="33">
        <f t="shared" si="25"/>
        <v>11.666666666666666</v>
      </c>
      <c r="I84" s="9"/>
      <c r="J84" s="9"/>
      <c r="K84" s="9"/>
      <c r="L84" s="41"/>
      <c r="M84" s="41"/>
      <c r="N84" s="35">
        <v>8</v>
      </c>
      <c r="O84" s="10">
        <v>2</v>
      </c>
      <c r="P84" s="10"/>
      <c r="Q84" s="10">
        <v>4</v>
      </c>
      <c r="R84" s="10">
        <v>2</v>
      </c>
      <c r="S84" s="36">
        <f t="shared" si="52"/>
        <v>38.095238095238095</v>
      </c>
      <c r="T84" s="37">
        <f t="shared" si="38"/>
        <v>23</v>
      </c>
      <c r="U84" s="10">
        <v>12</v>
      </c>
      <c r="V84" s="67">
        <f t="shared" si="22"/>
        <v>23</v>
      </c>
      <c r="W84" s="33">
        <f t="shared" si="50"/>
        <v>11.6751269035533</v>
      </c>
      <c r="X84" s="10"/>
      <c r="Y84" s="10"/>
      <c r="Z84" s="10"/>
      <c r="AA84" s="10"/>
      <c r="AB84" s="10"/>
    </row>
    <row r="85" spans="1:28" x14ac:dyDescent="0.25">
      <c r="A85" s="75"/>
      <c r="B85" s="31" t="s">
        <v>74</v>
      </c>
      <c r="C85" s="9">
        <v>20.82</v>
      </c>
      <c r="D85" s="9">
        <v>60</v>
      </c>
      <c r="E85" s="9">
        <v>74</v>
      </c>
      <c r="F85" s="40">
        <f t="shared" si="48"/>
        <v>3.55</v>
      </c>
      <c r="G85" s="10">
        <v>4</v>
      </c>
      <c r="H85" s="33">
        <f t="shared" si="25"/>
        <v>6.666666666666667</v>
      </c>
      <c r="I85" s="9"/>
      <c r="J85" s="9"/>
      <c r="K85" s="9"/>
      <c r="L85" s="41"/>
      <c r="M85" s="41"/>
      <c r="N85" s="35">
        <v>3</v>
      </c>
      <c r="O85" s="10"/>
      <c r="P85" s="10"/>
      <c r="Q85" s="10">
        <v>2</v>
      </c>
      <c r="R85" s="10">
        <v>1</v>
      </c>
      <c r="S85" s="36">
        <v>0</v>
      </c>
      <c r="T85" s="37">
        <f t="shared" si="38"/>
        <v>8</v>
      </c>
      <c r="U85" s="10">
        <v>12</v>
      </c>
      <c r="V85" s="67">
        <f t="shared" si="22"/>
        <v>8</v>
      </c>
      <c r="W85" s="33">
        <f t="shared" si="50"/>
        <v>10.810810810810811</v>
      </c>
      <c r="X85" s="10"/>
      <c r="Y85" s="10"/>
      <c r="Z85" s="10"/>
      <c r="AA85" s="10"/>
      <c r="AB85" s="10"/>
    </row>
    <row r="86" spans="1:28" x14ac:dyDescent="0.25">
      <c r="A86" s="75"/>
      <c r="B86" s="31" t="s">
        <v>75</v>
      </c>
      <c r="C86" s="9">
        <v>33.590000000000003</v>
      </c>
      <c r="D86" s="9">
        <v>44</v>
      </c>
      <c r="E86" s="9">
        <v>49</v>
      </c>
      <c r="F86" s="40">
        <f t="shared" si="48"/>
        <v>1.45</v>
      </c>
      <c r="G86" s="10">
        <v>3</v>
      </c>
      <c r="H86" s="33">
        <f t="shared" si="25"/>
        <v>6.8181818181818183</v>
      </c>
      <c r="I86" s="9"/>
      <c r="J86" s="9"/>
      <c r="K86" s="9"/>
      <c r="L86" s="41"/>
      <c r="M86" s="41"/>
      <c r="N86" s="35">
        <v>3</v>
      </c>
      <c r="O86" s="10"/>
      <c r="P86" s="10"/>
      <c r="Q86" s="10">
        <v>2</v>
      </c>
      <c r="R86" s="10">
        <v>1</v>
      </c>
      <c r="S86" s="36">
        <v>0</v>
      </c>
      <c r="T86" s="37">
        <f t="shared" si="38"/>
        <v>3</v>
      </c>
      <c r="U86" s="10">
        <v>8</v>
      </c>
      <c r="V86" s="67">
        <f t="shared" si="22"/>
        <v>3</v>
      </c>
      <c r="W86" s="33">
        <f t="shared" si="50"/>
        <v>6.1224489795918364</v>
      </c>
      <c r="X86" s="10"/>
      <c r="Y86" s="10"/>
      <c r="Z86" s="10"/>
      <c r="AA86" s="10"/>
      <c r="AB86" s="10"/>
    </row>
    <row r="87" spans="1:28" ht="25.5" x14ac:dyDescent="0.25">
      <c r="A87" s="75" t="s">
        <v>343</v>
      </c>
      <c r="B87" s="31" t="s">
        <v>105</v>
      </c>
      <c r="C87" s="9"/>
      <c r="D87" s="9"/>
      <c r="E87" s="9"/>
      <c r="F87" s="96"/>
      <c r="G87" s="10"/>
      <c r="H87" s="33"/>
      <c r="I87" s="9"/>
      <c r="J87" s="9"/>
      <c r="K87" s="9"/>
      <c r="L87" s="41"/>
      <c r="M87" s="41"/>
      <c r="N87" s="35"/>
      <c r="O87" s="10"/>
      <c r="P87" s="10"/>
      <c r="Q87" s="10"/>
      <c r="R87" s="10"/>
      <c r="S87" s="36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5">
      <c r="A88" s="43"/>
      <c r="B88" s="31" t="s">
        <v>22</v>
      </c>
      <c r="C88" s="9">
        <v>31.53</v>
      </c>
      <c r="D88" s="9">
        <v>154</v>
      </c>
      <c r="E88" s="9">
        <v>175</v>
      </c>
      <c r="F88" s="40">
        <f t="shared" ref="F88:F95" si="53">ROUNDDOWN((E88/C88),2)</f>
        <v>5.55</v>
      </c>
      <c r="G88" s="10">
        <v>18</v>
      </c>
      <c r="H88" s="33">
        <f t="shared" si="25"/>
        <v>11.688311688311689</v>
      </c>
      <c r="I88" s="9"/>
      <c r="J88" s="9"/>
      <c r="K88" s="9"/>
      <c r="L88" s="41"/>
      <c r="M88" s="41"/>
      <c r="N88" s="35">
        <v>18</v>
      </c>
      <c r="O88" s="10"/>
      <c r="P88" s="10"/>
      <c r="Q88" s="10">
        <v>12</v>
      </c>
      <c r="R88" s="10">
        <v>6</v>
      </c>
      <c r="S88" s="36">
        <f t="shared" ref="S88:S97" si="54">SUM(N88*100/G88)</f>
        <v>100</v>
      </c>
      <c r="T88" s="37">
        <f t="shared" si="38"/>
        <v>21</v>
      </c>
      <c r="U88" s="10">
        <v>12</v>
      </c>
      <c r="V88" s="67">
        <f t="shared" si="22"/>
        <v>21</v>
      </c>
      <c r="W88" s="33">
        <f t="shared" ref="W88:W95" si="55">SUM(V88*100/E88)</f>
        <v>12</v>
      </c>
      <c r="X88" s="10"/>
      <c r="Y88" s="10"/>
      <c r="Z88" s="10"/>
      <c r="AA88" s="10"/>
      <c r="AB88" s="10"/>
    </row>
    <row r="89" spans="1:28" x14ac:dyDescent="0.25">
      <c r="A89" s="43"/>
      <c r="B89" s="31" t="s">
        <v>77</v>
      </c>
      <c r="C89" s="9">
        <v>20.64</v>
      </c>
      <c r="D89" s="9">
        <v>94</v>
      </c>
      <c r="E89" s="9">
        <v>97</v>
      </c>
      <c r="F89" s="40">
        <f t="shared" si="53"/>
        <v>4.6900000000000004</v>
      </c>
      <c r="G89" s="10">
        <v>11</v>
      </c>
      <c r="H89" s="33">
        <f t="shared" si="25"/>
        <v>11.702127659574469</v>
      </c>
      <c r="I89" s="9"/>
      <c r="J89" s="9"/>
      <c r="K89" s="9"/>
      <c r="L89" s="41"/>
      <c r="M89" s="41"/>
      <c r="N89" s="35">
        <v>11</v>
      </c>
      <c r="O89" s="10"/>
      <c r="P89" s="10"/>
      <c r="Q89" s="10">
        <v>7</v>
      </c>
      <c r="R89" s="10">
        <v>4</v>
      </c>
      <c r="S89" s="36">
        <f t="shared" si="54"/>
        <v>100</v>
      </c>
      <c r="T89" s="37">
        <f t="shared" si="38"/>
        <v>11</v>
      </c>
      <c r="U89" s="10">
        <v>12</v>
      </c>
      <c r="V89" s="67">
        <f t="shared" si="22"/>
        <v>11</v>
      </c>
      <c r="W89" s="33">
        <f t="shared" si="55"/>
        <v>11.340206185567011</v>
      </c>
      <c r="X89" s="10"/>
      <c r="Y89" s="10"/>
      <c r="Z89" s="10"/>
      <c r="AA89" s="10"/>
      <c r="AB89" s="10"/>
    </row>
    <row r="90" spans="1:28" x14ac:dyDescent="0.25">
      <c r="A90" s="43"/>
      <c r="B90" s="31" t="s">
        <v>23</v>
      </c>
      <c r="C90" s="54">
        <v>37.979999999999997</v>
      </c>
      <c r="D90" s="9">
        <v>135</v>
      </c>
      <c r="E90" s="9">
        <v>161</v>
      </c>
      <c r="F90" s="40">
        <f t="shared" si="53"/>
        <v>4.2300000000000004</v>
      </c>
      <c r="G90" s="10">
        <v>16</v>
      </c>
      <c r="H90" s="33">
        <f t="shared" si="25"/>
        <v>11.851851851851851</v>
      </c>
      <c r="I90" s="9"/>
      <c r="J90" s="9"/>
      <c r="K90" s="9"/>
      <c r="L90" s="41"/>
      <c r="M90" s="41"/>
      <c r="N90" s="35">
        <v>15</v>
      </c>
      <c r="O90" s="10"/>
      <c r="P90" s="10"/>
      <c r="Q90" s="10">
        <v>10</v>
      </c>
      <c r="R90" s="10">
        <v>5</v>
      </c>
      <c r="S90" s="36">
        <f t="shared" si="54"/>
        <v>93.75</v>
      </c>
      <c r="T90" s="37">
        <f t="shared" si="38"/>
        <v>19</v>
      </c>
      <c r="U90" s="10">
        <v>12</v>
      </c>
      <c r="V90" s="67">
        <f t="shared" si="22"/>
        <v>19</v>
      </c>
      <c r="W90" s="33">
        <f t="shared" si="55"/>
        <v>11.801242236024844</v>
      </c>
      <c r="X90" s="10"/>
      <c r="Y90" s="10"/>
      <c r="Z90" s="10"/>
      <c r="AA90" s="10"/>
      <c r="AB90" s="10"/>
    </row>
    <row r="91" spans="1:28" x14ac:dyDescent="0.25">
      <c r="A91" s="43"/>
      <c r="B91" s="31" t="s">
        <v>78</v>
      </c>
      <c r="C91" s="32">
        <v>57.21</v>
      </c>
      <c r="D91" s="9">
        <v>133</v>
      </c>
      <c r="E91" s="9">
        <v>152</v>
      </c>
      <c r="F91" s="40">
        <f t="shared" si="53"/>
        <v>2.65</v>
      </c>
      <c r="G91" s="10">
        <v>10</v>
      </c>
      <c r="H91" s="33">
        <f t="shared" si="25"/>
        <v>7.518796992481203</v>
      </c>
      <c r="I91" s="9"/>
      <c r="J91" s="9"/>
      <c r="K91" s="9"/>
      <c r="L91" s="41"/>
      <c r="M91" s="41"/>
      <c r="N91" s="35">
        <v>9</v>
      </c>
      <c r="O91" s="10"/>
      <c r="P91" s="10"/>
      <c r="Q91" s="10">
        <v>6</v>
      </c>
      <c r="R91" s="10">
        <v>3</v>
      </c>
      <c r="S91" s="36">
        <f t="shared" si="54"/>
        <v>90</v>
      </c>
      <c r="T91" s="37">
        <f t="shared" si="38"/>
        <v>12</v>
      </c>
      <c r="U91" s="10">
        <v>8</v>
      </c>
      <c r="V91" s="67">
        <f t="shared" si="22"/>
        <v>12</v>
      </c>
      <c r="W91" s="33">
        <f t="shared" si="55"/>
        <v>7.8947368421052628</v>
      </c>
      <c r="X91" s="10"/>
      <c r="Y91" s="10"/>
      <c r="Z91" s="10"/>
      <c r="AA91" s="10"/>
      <c r="AB91" s="10"/>
    </row>
    <row r="92" spans="1:28" x14ac:dyDescent="0.25">
      <c r="A92" s="43"/>
      <c r="B92" s="31" t="s">
        <v>24</v>
      </c>
      <c r="C92" s="9">
        <v>49.08</v>
      </c>
      <c r="D92" s="9">
        <v>252</v>
      </c>
      <c r="E92" s="9">
        <v>270</v>
      </c>
      <c r="F92" s="40">
        <f t="shared" si="53"/>
        <v>5.5</v>
      </c>
      <c r="G92" s="10">
        <v>30</v>
      </c>
      <c r="H92" s="33">
        <f t="shared" si="25"/>
        <v>11.904761904761905</v>
      </c>
      <c r="I92" s="9"/>
      <c r="J92" s="9"/>
      <c r="K92" s="9"/>
      <c r="L92" s="41"/>
      <c r="M92" s="41"/>
      <c r="N92" s="35">
        <v>28</v>
      </c>
      <c r="O92" s="10"/>
      <c r="P92" s="10"/>
      <c r="Q92" s="10">
        <v>18</v>
      </c>
      <c r="R92" s="10">
        <v>10</v>
      </c>
      <c r="S92" s="36">
        <f t="shared" si="54"/>
        <v>93.333333333333329</v>
      </c>
      <c r="T92" s="37">
        <f t="shared" si="38"/>
        <v>32</v>
      </c>
      <c r="U92" s="10">
        <v>12</v>
      </c>
      <c r="V92" s="67">
        <f t="shared" si="22"/>
        <v>32</v>
      </c>
      <c r="W92" s="33">
        <f t="shared" si="55"/>
        <v>11.851851851851851</v>
      </c>
      <c r="X92" s="10"/>
      <c r="Y92" s="10"/>
      <c r="Z92" s="10"/>
      <c r="AA92" s="10"/>
      <c r="AB92" s="10"/>
    </row>
    <row r="93" spans="1:28" x14ac:dyDescent="0.25">
      <c r="A93" s="43"/>
      <c r="B93" s="31" t="s">
        <v>25</v>
      </c>
      <c r="C93" s="9">
        <v>25.44</v>
      </c>
      <c r="D93" s="9">
        <v>74</v>
      </c>
      <c r="E93" s="9">
        <v>88</v>
      </c>
      <c r="F93" s="40">
        <f t="shared" si="53"/>
        <v>3.45</v>
      </c>
      <c r="G93" s="10">
        <v>5</v>
      </c>
      <c r="H93" s="33">
        <f t="shared" si="25"/>
        <v>6.756756756756757</v>
      </c>
      <c r="I93" s="9"/>
      <c r="J93" s="9"/>
      <c r="K93" s="9"/>
      <c r="L93" s="41"/>
      <c r="M93" s="41"/>
      <c r="N93" s="35">
        <v>5</v>
      </c>
      <c r="O93" s="10"/>
      <c r="P93" s="10"/>
      <c r="Q93" s="10">
        <v>3</v>
      </c>
      <c r="R93" s="10">
        <v>2</v>
      </c>
      <c r="S93" s="36">
        <f t="shared" si="54"/>
        <v>100</v>
      </c>
      <c r="T93" s="37">
        <f t="shared" si="38"/>
        <v>10</v>
      </c>
      <c r="U93" s="10">
        <v>12</v>
      </c>
      <c r="V93" s="67">
        <f t="shared" si="22"/>
        <v>10</v>
      </c>
      <c r="W93" s="33">
        <f t="shared" si="55"/>
        <v>11.363636363636363</v>
      </c>
      <c r="X93" s="10"/>
      <c r="Y93" s="10"/>
      <c r="Z93" s="10"/>
      <c r="AA93" s="10"/>
      <c r="AB93" s="10"/>
    </row>
    <row r="94" spans="1:28" x14ac:dyDescent="0.25">
      <c r="A94" s="43"/>
      <c r="B94" s="31" t="s">
        <v>97</v>
      </c>
      <c r="C94" s="9">
        <v>11.11</v>
      </c>
      <c r="D94" s="9">
        <v>27</v>
      </c>
      <c r="E94" s="9">
        <v>29</v>
      </c>
      <c r="F94" s="40">
        <f t="shared" si="53"/>
        <v>2.61</v>
      </c>
      <c r="G94" s="10">
        <v>2</v>
      </c>
      <c r="H94" s="33">
        <f t="shared" si="25"/>
        <v>7.4074074074074074</v>
      </c>
      <c r="I94" s="9"/>
      <c r="J94" s="9"/>
      <c r="K94" s="9"/>
      <c r="L94" s="41"/>
      <c r="M94" s="41"/>
      <c r="N94" s="35">
        <v>2</v>
      </c>
      <c r="O94" s="10"/>
      <c r="P94" s="10"/>
      <c r="Q94" s="10">
        <v>1</v>
      </c>
      <c r="R94" s="10">
        <v>1</v>
      </c>
      <c r="S94" s="36">
        <f t="shared" si="54"/>
        <v>100</v>
      </c>
      <c r="T94" s="37">
        <f t="shared" si="38"/>
        <v>2</v>
      </c>
      <c r="U94" s="10">
        <v>8</v>
      </c>
      <c r="V94" s="67">
        <f t="shared" si="22"/>
        <v>2</v>
      </c>
      <c r="W94" s="33">
        <f t="shared" si="55"/>
        <v>6.8965517241379306</v>
      </c>
      <c r="X94" s="10"/>
      <c r="Y94" s="10"/>
      <c r="Z94" s="10"/>
      <c r="AA94" s="10"/>
      <c r="AB94" s="10"/>
    </row>
    <row r="95" spans="1:28" x14ac:dyDescent="0.25">
      <c r="A95" s="43"/>
      <c r="B95" s="31" t="s">
        <v>26</v>
      </c>
      <c r="C95" s="9">
        <v>30.34</v>
      </c>
      <c r="D95" s="9">
        <v>173</v>
      </c>
      <c r="E95" s="9">
        <v>186</v>
      </c>
      <c r="F95" s="40">
        <f t="shared" si="53"/>
        <v>6.13</v>
      </c>
      <c r="G95" s="10">
        <v>20</v>
      </c>
      <c r="H95" s="33">
        <f t="shared" si="25"/>
        <v>11.560693641618498</v>
      </c>
      <c r="I95" s="9"/>
      <c r="J95" s="9"/>
      <c r="K95" s="9"/>
      <c r="L95" s="41"/>
      <c r="M95" s="41"/>
      <c r="N95" s="35">
        <v>19</v>
      </c>
      <c r="O95" s="10"/>
      <c r="P95" s="10"/>
      <c r="Q95" s="10">
        <v>13</v>
      </c>
      <c r="R95" s="10">
        <v>6</v>
      </c>
      <c r="S95" s="36">
        <f t="shared" si="54"/>
        <v>95</v>
      </c>
      <c r="T95" s="37">
        <f t="shared" si="38"/>
        <v>27</v>
      </c>
      <c r="U95" s="10">
        <v>15</v>
      </c>
      <c r="V95" s="67">
        <f t="shared" si="22"/>
        <v>27</v>
      </c>
      <c r="W95" s="33">
        <f t="shared" si="55"/>
        <v>14.516129032258064</v>
      </c>
      <c r="X95" s="10"/>
      <c r="Y95" s="10"/>
      <c r="Z95" s="10"/>
      <c r="AA95" s="10"/>
      <c r="AB95" s="10"/>
    </row>
    <row r="96" spans="1:28" ht="28.5" customHeight="1" x14ac:dyDescent="0.25">
      <c r="A96" s="75" t="s">
        <v>344</v>
      </c>
      <c r="B96" s="31" t="s">
        <v>114</v>
      </c>
      <c r="C96" s="54"/>
      <c r="D96" s="9"/>
      <c r="E96" s="9"/>
      <c r="F96" s="40"/>
      <c r="G96" s="10"/>
      <c r="H96" s="33"/>
      <c r="I96" s="9"/>
      <c r="J96" s="9"/>
      <c r="K96" s="9"/>
      <c r="L96" s="41"/>
      <c r="M96" s="41"/>
      <c r="N96" s="35"/>
      <c r="O96" s="10"/>
      <c r="P96" s="10"/>
      <c r="Q96" s="10"/>
      <c r="R96" s="10"/>
      <c r="S96" s="36"/>
      <c r="T96" s="37"/>
      <c r="U96" s="10"/>
      <c r="V96" s="10"/>
      <c r="W96" s="33"/>
      <c r="X96" s="10"/>
      <c r="Y96" s="10"/>
      <c r="Z96" s="10"/>
      <c r="AA96" s="10"/>
      <c r="AB96" s="10"/>
    </row>
    <row r="97" spans="1:28" x14ac:dyDescent="0.25">
      <c r="A97" s="43"/>
      <c r="B97" s="31" t="s">
        <v>89</v>
      </c>
      <c r="C97" s="32">
        <v>40.71</v>
      </c>
      <c r="D97" s="9">
        <v>87</v>
      </c>
      <c r="E97" s="9">
        <v>100</v>
      </c>
      <c r="F97" s="40">
        <f t="shared" ref="F97" si="56">ROUNDDOWN((E97/C97),2)</f>
        <v>2.4500000000000002</v>
      </c>
      <c r="G97" s="10">
        <v>6</v>
      </c>
      <c r="H97" s="33">
        <f t="shared" si="25"/>
        <v>6.8965517241379306</v>
      </c>
      <c r="I97" s="9"/>
      <c r="J97" s="9"/>
      <c r="K97" s="9"/>
      <c r="L97" s="41"/>
      <c r="M97" s="41"/>
      <c r="N97" s="35">
        <v>3</v>
      </c>
      <c r="O97" s="10"/>
      <c r="P97" s="10"/>
      <c r="Q97" s="10"/>
      <c r="R97" s="10">
        <v>3</v>
      </c>
      <c r="S97" s="36">
        <f t="shared" si="54"/>
        <v>50</v>
      </c>
      <c r="T97" s="37">
        <f t="shared" ref="T97" si="57">ROUNDDOWN((U97*E97/100),0)</f>
        <v>8</v>
      </c>
      <c r="U97" s="10">
        <v>8</v>
      </c>
      <c r="V97" s="67">
        <f t="shared" si="22"/>
        <v>8</v>
      </c>
      <c r="W97" s="33">
        <f t="shared" ref="W97" si="58">SUM(V97*100/E97)</f>
        <v>8</v>
      </c>
      <c r="X97" s="10"/>
      <c r="Y97" s="10"/>
      <c r="Z97" s="10"/>
      <c r="AA97" s="10"/>
      <c r="AB97" s="10"/>
    </row>
    <row r="98" spans="1:28" ht="25.5" x14ac:dyDescent="0.25">
      <c r="A98" s="75" t="s">
        <v>345</v>
      </c>
      <c r="B98" s="31" t="s">
        <v>172</v>
      </c>
      <c r="C98" s="9"/>
      <c r="D98" s="9"/>
      <c r="E98" s="9"/>
      <c r="F98" s="96"/>
      <c r="G98" s="10"/>
      <c r="H98" s="33"/>
      <c r="I98" s="9"/>
      <c r="J98" s="9"/>
      <c r="K98" s="9"/>
      <c r="L98" s="41"/>
      <c r="M98" s="41"/>
      <c r="N98" s="35"/>
      <c r="O98" s="10"/>
      <c r="P98" s="10"/>
      <c r="Q98" s="10"/>
      <c r="R98" s="10"/>
      <c r="S98" s="36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5">
      <c r="A99" s="43"/>
      <c r="B99" s="31" t="s">
        <v>27</v>
      </c>
      <c r="C99" s="9">
        <v>53.81</v>
      </c>
      <c r="D99" s="9">
        <v>181</v>
      </c>
      <c r="E99" s="9">
        <v>178</v>
      </c>
      <c r="F99" s="40">
        <f t="shared" ref="F99:F102" si="59">ROUNDDOWN((E99/C99),2)</f>
        <v>3.3</v>
      </c>
      <c r="G99" s="10">
        <v>21</v>
      </c>
      <c r="H99" s="33">
        <f t="shared" si="25"/>
        <v>11.602209944751381</v>
      </c>
      <c r="I99" s="9"/>
      <c r="J99" s="9"/>
      <c r="K99" s="9"/>
      <c r="L99" s="41"/>
      <c r="M99" s="41"/>
      <c r="N99" s="35">
        <v>19</v>
      </c>
      <c r="O99" s="10"/>
      <c r="P99" s="10"/>
      <c r="Q99" s="10">
        <v>13</v>
      </c>
      <c r="R99" s="10">
        <v>6</v>
      </c>
      <c r="S99" s="36">
        <f t="shared" ref="S99:S112" si="60">SUM(N99*100/G99)</f>
        <v>90.476190476190482</v>
      </c>
      <c r="T99" s="37">
        <f t="shared" si="38"/>
        <v>21</v>
      </c>
      <c r="U99" s="10">
        <v>12</v>
      </c>
      <c r="V99" s="67">
        <f t="shared" si="22"/>
        <v>21</v>
      </c>
      <c r="W99" s="33">
        <f t="shared" ref="W99:W102" si="61">SUM(V99*100/E99)</f>
        <v>11.797752808988765</v>
      </c>
      <c r="X99" s="10"/>
      <c r="Y99" s="10"/>
      <c r="Z99" s="10"/>
      <c r="AA99" s="10"/>
      <c r="AB99" s="10"/>
    </row>
    <row r="100" spans="1:28" x14ac:dyDescent="0.25">
      <c r="A100" s="43"/>
      <c r="B100" s="31" t="s">
        <v>83</v>
      </c>
      <c r="C100" s="9">
        <v>31.86</v>
      </c>
      <c r="D100" s="9">
        <v>76</v>
      </c>
      <c r="E100" s="9">
        <v>102</v>
      </c>
      <c r="F100" s="40">
        <f t="shared" si="59"/>
        <v>3.2</v>
      </c>
      <c r="G100" s="10">
        <v>6</v>
      </c>
      <c r="H100" s="33">
        <f t="shared" si="25"/>
        <v>7.8947368421052628</v>
      </c>
      <c r="I100" s="9"/>
      <c r="J100" s="9"/>
      <c r="K100" s="9"/>
      <c r="L100" s="41"/>
      <c r="M100" s="41"/>
      <c r="N100" s="35">
        <v>5</v>
      </c>
      <c r="O100" s="10"/>
      <c r="P100" s="10"/>
      <c r="Q100" s="10">
        <v>3</v>
      </c>
      <c r="R100" s="10">
        <v>2</v>
      </c>
      <c r="S100" s="36">
        <f t="shared" si="60"/>
        <v>83.333333333333329</v>
      </c>
      <c r="T100" s="37">
        <f t="shared" si="38"/>
        <v>12</v>
      </c>
      <c r="U100" s="10">
        <v>12</v>
      </c>
      <c r="V100" s="67">
        <f t="shared" ref="V100:V114" si="62">SUM(T100)</f>
        <v>12</v>
      </c>
      <c r="W100" s="36">
        <f t="shared" si="61"/>
        <v>11.764705882352942</v>
      </c>
      <c r="X100" s="10"/>
      <c r="Y100" s="10"/>
      <c r="Z100" s="10"/>
      <c r="AA100" s="10"/>
      <c r="AB100" s="10"/>
    </row>
    <row r="101" spans="1:28" x14ac:dyDescent="0.25">
      <c r="A101" s="43"/>
      <c r="B101" s="31" t="s">
        <v>28</v>
      </c>
      <c r="C101" s="9">
        <v>53.25</v>
      </c>
      <c r="D101" s="9">
        <v>223</v>
      </c>
      <c r="E101" s="9">
        <v>215</v>
      </c>
      <c r="F101" s="40">
        <f t="shared" si="59"/>
        <v>4.03</v>
      </c>
      <c r="G101" s="10">
        <v>26</v>
      </c>
      <c r="H101" s="33">
        <f t="shared" si="25"/>
        <v>11.659192825112108</v>
      </c>
      <c r="I101" s="9"/>
      <c r="J101" s="9"/>
      <c r="K101" s="9"/>
      <c r="L101" s="41"/>
      <c r="M101" s="41"/>
      <c r="N101" s="35">
        <v>22</v>
      </c>
      <c r="O101" s="10"/>
      <c r="P101" s="10"/>
      <c r="Q101" s="10">
        <v>15</v>
      </c>
      <c r="R101" s="10">
        <v>7</v>
      </c>
      <c r="S101" s="36">
        <f t="shared" si="60"/>
        <v>84.615384615384613</v>
      </c>
      <c r="T101" s="37">
        <f t="shared" si="38"/>
        <v>25</v>
      </c>
      <c r="U101" s="10">
        <v>12</v>
      </c>
      <c r="V101" s="67">
        <f t="shared" si="62"/>
        <v>25</v>
      </c>
      <c r="W101" s="36">
        <f t="shared" si="61"/>
        <v>11.627906976744185</v>
      </c>
      <c r="X101" s="10"/>
      <c r="Y101" s="10"/>
      <c r="Z101" s="10"/>
      <c r="AA101" s="10"/>
      <c r="AB101" s="10"/>
    </row>
    <row r="102" spans="1:28" ht="25.5" x14ac:dyDescent="0.25">
      <c r="A102" s="43"/>
      <c r="B102" s="31" t="s">
        <v>92</v>
      </c>
      <c r="C102" s="9">
        <v>28.49</v>
      </c>
      <c r="D102" s="9">
        <v>141</v>
      </c>
      <c r="E102" s="9">
        <v>141</v>
      </c>
      <c r="F102" s="40">
        <f t="shared" si="59"/>
        <v>4.9400000000000004</v>
      </c>
      <c r="G102" s="10">
        <v>16</v>
      </c>
      <c r="H102" s="33">
        <f t="shared" si="25"/>
        <v>11.347517730496454</v>
      </c>
      <c r="I102" s="9"/>
      <c r="J102" s="9"/>
      <c r="K102" s="9"/>
      <c r="L102" s="41"/>
      <c r="M102" s="41"/>
      <c r="N102" s="35">
        <v>14</v>
      </c>
      <c r="O102" s="10"/>
      <c r="P102" s="10"/>
      <c r="Q102" s="10">
        <v>9</v>
      </c>
      <c r="R102" s="10">
        <v>5</v>
      </c>
      <c r="S102" s="36">
        <f t="shared" si="60"/>
        <v>87.5</v>
      </c>
      <c r="T102" s="37">
        <f t="shared" si="38"/>
        <v>16</v>
      </c>
      <c r="U102" s="10">
        <v>12</v>
      </c>
      <c r="V102" s="67">
        <f t="shared" si="62"/>
        <v>16</v>
      </c>
      <c r="W102" s="36">
        <f t="shared" si="61"/>
        <v>11.347517730496454</v>
      </c>
      <c r="X102" s="10"/>
      <c r="Y102" s="10"/>
      <c r="Z102" s="10"/>
      <c r="AA102" s="10"/>
      <c r="AB102" s="10"/>
    </row>
    <row r="103" spans="1:28" ht="25.5" x14ac:dyDescent="0.25">
      <c r="A103" s="75" t="s">
        <v>346</v>
      </c>
      <c r="B103" s="31" t="s">
        <v>106</v>
      </c>
      <c r="C103" s="9"/>
      <c r="D103" s="9"/>
      <c r="E103" s="9"/>
      <c r="F103" s="96"/>
      <c r="G103" s="10"/>
      <c r="H103" s="33"/>
      <c r="I103" s="9"/>
      <c r="J103" s="9"/>
      <c r="K103" s="9"/>
      <c r="L103" s="41"/>
      <c r="M103" s="41"/>
      <c r="N103" s="35"/>
      <c r="O103" s="10"/>
      <c r="P103" s="10"/>
      <c r="Q103" s="10"/>
      <c r="R103" s="10"/>
      <c r="S103" s="36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5">
      <c r="A104" s="43"/>
      <c r="B104" s="31" t="s">
        <v>29</v>
      </c>
      <c r="C104" s="32">
        <v>35.01</v>
      </c>
      <c r="D104" s="9">
        <v>176</v>
      </c>
      <c r="E104" s="9">
        <v>194</v>
      </c>
      <c r="F104" s="40">
        <f t="shared" ref="F104:F109" si="63">ROUNDDOWN((E104/C104),2)</f>
        <v>5.54</v>
      </c>
      <c r="G104" s="10">
        <v>21</v>
      </c>
      <c r="H104" s="33">
        <f t="shared" si="25"/>
        <v>11.931818181818182</v>
      </c>
      <c r="I104" s="9"/>
      <c r="J104" s="9"/>
      <c r="K104" s="9"/>
      <c r="L104" s="41"/>
      <c r="M104" s="41"/>
      <c r="N104" s="35">
        <v>19</v>
      </c>
      <c r="O104" s="10"/>
      <c r="P104" s="10"/>
      <c r="Q104" s="10">
        <v>13</v>
      </c>
      <c r="R104" s="10">
        <v>6</v>
      </c>
      <c r="S104" s="36">
        <f t="shared" si="60"/>
        <v>90.476190476190482</v>
      </c>
      <c r="T104" s="37">
        <f t="shared" si="38"/>
        <v>23</v>
      </c>
      <c r="U104" s="10">
        <v>12</v>
      </c>
      <c r="V104" s="67">
        <f t="shared" si="62"/>
        <v>23</v>
      </c>
      <c r="W104" s="33">
        <f t="shared" ref="W104:W109" si="64">SUM(V104*100/E104)</f>
        <v>11.855670103092784</v>
      </c>
      <c r="X104" s="10"/>
      <c r="Y104" s="10"/>
      <c r="Z104" s="10"/>
      <c r="AA104" s="10"/>
      <c r="AB104" s="10"/>
    </row>
    <row r="105" spans="1:28" x14ac:dyDescent="0.25">
      <c r="A105" s="43"/>
      <c r="B105" s="31" t="s">
        <v>98</v>
      </c>
      <c r="C105" s="9">
        <v>11.65</v>
      </c>
      <c r="D105" s="9">
        <v>49</v>
      </c>
      <c r="E105" s="9">
        <v>50</v>
      </c>
      <c r="F105" s="40">
        <f t="shared" si="63"/>
        <v>4.29</v>
      </c>
      <c r="G105" s="10">
        <v>5</v>
      </c>
      <c r="H105" s="33">
        <f t="shared" si="25"/>
        <v>10.204081632653061</v>
      </c>
      <c r="I105" s="9"/>
      <c r="J105" s="9"/>
      <c r="K105" s="9"/>
      <c r="L105" s="41"/>
      <c r="M105" s="41"/>
      <c r="N105" s="35">
        <v>5</v>
      </c>
      <c r="O105" s="10"/>
      <c r="P105" s="10"/>
      <c r="Q105" s="10">
        <v>3</v>
      </c>
      <c r="R105" s="10">
        <v>2</v>
      </c>
      <c r="S105" s="36">
        <f t="shared" si="60"/>
        <v>100</v>
      </c>
      <c r="T105" s="37">
        <f t="shared" si="38"/>
        <v>6</v>
      </c>
      <c r="U105" s="10">
        <v>12</v>
      </c>
      <c r="V105" s="67">
        <f t="shared" si="62"/>
        <v>6</v>
      </c>
      <c r="W105" s="33">
        <f t="shared" si="64"/>
        <v>12</v>
      </c>
      <c r="X105" s="10"/>
      <c r="Y105" s="10"/>
      <c r="Z105" s="10"/>
      <c r="AA105" s="10"/>
      <c r="AB105" s="10"/>
    </row>
    <row r="106" spans="1:28" x14ac:dyDescent="0.25">
      <c r="A106" s="43"/>
      <c r="B106" s="31" t="s">
        <v>30</v>
      </c>
      <c r="C106" s="32">
        <v>27.07</v>
      </c>
      <c r="D106" s="9">
        <v>120</v>
      </c>
      <c r="E106" s="9">
        <v>135</v>
      </c>
      <c r="F106" s="40">
        <f t="shared" si="63"/>
        <v>4.9800000000000004</v>
      </c>
      <c r="G106" s="10">
        <v>14</v>
      </c>
      <c r="H106" s="33">
        <f t="shared" si="25"/>
        <v>11.666666666666666</v>
      </c>
      <c r="I106" s="9"/>
      <c r="J106" s="9"/>
      <c r="K106" s="9"/>
      <c r="L106" s="41"/>
      <c r="M106" s="41"/>
      <c r="N106" s="35">
        <v>14</v>
      </c>
      <c r="O106" s="10"/>
      <c r="P106" s="10"/>
      <c r="Q106" s="10">
        <v>9</v>
      </c>
      <c r="R106" s="10">
        <v>5</v>
      </c>
      <c r="S106" s="36">
        <f t="shared" si="60"/>
        <v>100</v>
      </c>
      <c r="T106" s="37">
        <f t="shared" si="38"/>
        <v>16</v>
      </c>
      <c r="U106" s="10">
        <v>12</v>
      </c>
      <c r="V106" s="67">
        <f t="shared" si="62"/>
        <v>16</v>
      </c>
      <c r="W106" s="33">
        <f t="shared" si="64"/>
        <v>11.851851851851851</v>
      </c>
      <c r="X106" s="10"/>
      <c r="Y106" s="10"/>
      <c r="Z106" s="10"/>
      <c r="AA106" s="10"/>
      <c r="AB106" s="10"/>
    </row>
    <row r="107" spans="1:28" x14ac:dyDescent="0.25">
      <c r="A107" s="43"/>
      <c r="B107" s="31" t="s">
        <v>31</v>
      </c>
      <c r="C107" s="9">
        <v>34.950000000000003</v>
      </c>
      <c r="D107" s="9">
        <v>124</v>
      </c>
      <c r="E107" s="9">
        <v>142</v>
      </c>
      <c r="F107" s="40">
        <f t="shared" si="63"/>
        <v>4.0599999999999996</v>
      </c>
      <c r="G107" s="10">
        <v>14</v>
      </c>
      <c r="H107" s="33">
        <f t="shared" si="25"/>
        <v>11.290322580645162</v>
      </c>
      <c r="I107" s="9"/>
      <c r="J107" s="9"/>
      <c r="K107" s="9"/>
      <c r="L107" s="41"/>
      <c r="M107" s="41"/>
      <c r="N107" s="35">
        <v>12</v>
      </c>
      <c r="O107" s="10"/>
      <c r="P107" s="10"/>
      <c r="Q107" s="10">
        <v>8</v>
      </c>
      <c r="R107" s="10">
        <v>4</v>
      </c>
      <c r="S107" s="36">
        <f t="shared" si="60"/>
        <v>85.714285714285708</v>
      </c>
      <c r="T107" s="37">
        <f t="shared" si="38"/>
        <v>17</v>
      </c>
      <c r="U107" s="10">
        <v>12</v>
      </c>
      <c r="V107" s="67">
        <f t="shared" si="62"/>
        <v>17</v>
      </c>
      <c r="W107" s="33">
        <f t="shared" si="64"/>
        <v>11.971830985915492</v>
      </c>
      <c r="X107" s="10"/>
      <c r="Y107" s="10"/>
      <c r="Z107" s="10"/>
      <c r="AA107" s="10"/>
      <c r="AB107" s="10"/>
    </row>
    <row r="108" spans="1:28" x14ac:dyDescent="0.25">
      <c r="A108" s="43"/>
      <c r="B108" s="31" t="s">
        <v>32</v>
      </c>
      <c r="C108" s="32">
        <v>43.27</v>
      </c>
      <c r="D108" s="9">
        <v>127</v>
      </c>
      <c r="E108" s="9">
        <v>137</v>
      </c>
      <c r="F108" s="40">
        <f t="shared" si="63"/>
        <v>3.16</v>
      </c>
      <c r="G108" s="10">
        <v>10</v>
      </c>
      <c r="H108" s="33">
        <f t="shared" si="25"/>
        <v>7.8740157480314963</v>
      </c>
      <c r="I108" s="9"/>
      <c r="J108" s="9"/>
      <c r="K108" s="9"/>
      <c r="L108" s="41"/>
      <c r="M108" s="41"/>
      <c r="N108" s="35">
        <v>10</v>
      </c>
      <c r="O108" s="10"/>
      <c r="P108" s="10"/>
      <c r="Q108" s="10">
        <v>7</v>
      </c>
      <c r="R108" s="10">
        <v>3</v>
      </c>
      <c r="S108" s="36">
        <f t="shared" si="60"/>
        <v>100</v>
      </c>
      <c r="T108" s="37">
        <f t="shared" si="38"/>
        <v>16</v>
      </c>
      <c r="U108" s="10">
        <v>12</v>
      </c>
      <c r="V108" s="67">
        <f t="shared" si="62"/>
        <v>16</v>
      </c>
      <c r="W108" s="33">
        <f t="shared" si="64"/>
        <v>11.678832116788321</v>
      </c>
      <c r="X108" s="10"/>
      <c r="Y108" s="10"/>
      <c r="Z108" s="10"/>
      <c r="AA108" s="10"/>
      <c r="AB108" s="10"/>
    </row>
    <row r="109" spans="1:28" x14ac:dyDescent="0.25">
      <c r="A109" s="43"/>
      <c r="B109" s="31" t="s">
        <v>33</v>
      </c>
      <c r="C109" s="32">
        <v>49.89</v>
      </c>
      <c r="D109" s="9">
        <v>172</v>
      </c>
      <c r="E109" s="9">
        <v>274</v>
      </c>
      <c r="F109" s="40">
        <f t="shared" si="63"/>
        <v>5.49</v>
      </c>
      <c r="G109" s="10">
        <v>20</v>
      </c>
      <c r="H109" s="33">
        <f t="shared" si="25"/>
        <v>11.627906976744185</v>
      </c>
      <c r="I109" s="9"/>
      <c r="J109" s="9"/>
      <c r="K109" s="9"/>
      <c r="L109" s="41"/>
      <c r="M109" s="41"/>
      <c r="N109" s="35">
        <v>20</v>
      </c>
      <c r="O109" s="10"/>
      <c r="P109" s="10"/>
      <c r="Q109" s="10">
        <v>14</v>
      </c>
      <c r="R109" s="10">
        <v>6</v>
      </c>
      <c r="S109" s="36">
        <f t="shared" si="60"/>
        <v>100</v>
      </c>
      <c r="T109" s="37">
        <f t="shared" si="38"/>
        <v>32</v>
      </c>
      <c r="U109" s="10">
        <v>12</v>
      </c>
      <c r="V109" s="67">
        <f t="shared" si="62"/>
        <v>32</v>
      </c>
      <c r="W109" s="33">
        <f t="shared" si="64"/>
        <v>11.678832116788321</v>
      </c>
      <c r="X109" s="10"/>
      <c r="Y109" s="10"/>
      <c r="Z109" s="10"/>
      <c r="AA109" s="10"/>
      <c r="AB109" s="10"/>
    </row>
    <row r="110" spans="1:28" ht="25.5" x14ac:dyDescent="0.25">
      <c r="A110" s="75" t="s">
        <v>347</v>
      </c>
      <c r="B110" s="31" t="s">
        <v>107</v>
      </c>
      <c r="C110" s="32"/>
      <c r="D110" s="9"/>
      <c r="E110" s="9"/>
      <c r="F110" s="96"/>
      <c r="G110" s="10"/>
      <c r="H110" s="33"/>
      <c r="I110" s="9"/>
      <c r="J110" s="9"/>
      <c r="K110" s="9"/>
      <c r="L110" s="41"/>
      <c r="M110" s="41"/>
      <c r="N110" s="35"/>
      <c r="O110" s="10"/>
      <c r="P110" s="10"/>
      <c r="Q110" s="10"/>
      <c r="R110" s="10"/>
      <c r="S110" s="36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5">
      <c r="A111" s="43"/>
      <c r="B111" s="31" t="s">
        <v>59</v>
      </c>
      <c r="C111" s="32">
        <v>85.87</v>
      </c>
      <c r="D111" s="9">
        <v>220</v>
      </c>
      <c r="E111" s="9">
        <v>268</v>
      </c>
      <c r="F111" s="40">
        <f t="shared" ref="F111:F112" si="65">ROUNDDOWN((E111/C111),2)</f>
        <v>3.12</v>
      </c>
      <c r="G111" s="10">
        <v>17</v>
      </c>
      <c r="H111" s="33">
        <f t="shared" si="25"/>
        <v>7.7272727272727275</v>
      </c>
      <c r="I111" s="9"/>
      <c r="J111" s="9"/>
      <c r="K111" s="9"/>
      <c r="L111" s="41"/>
      <c r="M111" s="41"/>
      <c r="N111" s="35">
        <v>16</v>
      </c>
      <c r="O111" s="10"/>
      <c r="P111" s="10"/>
      <c r="Q111" s="9">
        <v>9</v>
      </c>
      <c r="R111" s="9">
        <v>7</v>
      </c>
      <c r="S111" s="36">
        <f t="shared" si="60"/>
        <v>94.117647058823536</v>
      </c>
      <c r="T111" s="37">
        <f t="shared" si="38"/>
        <v>32</v>
      </c>
      <c r="U111" s="10">
        <v>12</v>
      </c>
      <c r="V111" s="67">
        <f t="shared" si="62"/>
        <v>32</v>
      </c>
      <c r="W111" s="39">
        <f t="shared" ref="W111:W112" si="66">SUM(V111*100/E111)</f>
        <v>11.940298507462687</v>
      </c>
      <c r="X111" s="10"/>
      <c r="Y111" s="10"/>
      <c r="Z111" s="10"/>
      <c r="AA111" s="10"/>
      <c r="AB111" s="10"/>
    </row>
    <row r="112" spans="1:28" x14ac:dyDescent="0.25">
      <c r="A112" s="43"/>
      <c r="B112" s="31" t="s">
        <v>34</v>
      </c>
      <c r="C112" s="32">
        <v>46.91</v>
      </c>
      <c r="D112" s="9">
        <v>152</v>
      </c>
      <c r="E112" s="9">
        <v>156</v>
      </c>
      <c r="F112" s="40">
        <f t="shared" si="65"/>
        <v>3.32</v>
      </c>
      <c r="G112" s="10">
        <v>18</v>
      </c>
      <c r="H112" s="33">
        <f t="shared" si="25"/>
        <v>11.842105263157896</v>
      </c>
      <c r="I112" s="9"/>
      <c r="J112" s="9"/>
      <c r="K112" s="9"/>
      <c r="L112" s="41"/>
      <c r="M112" s="41"/>
      <c r="N112" s="35">
        <v>17</v>
      </c>
      <c r="O112" s="10"/>
      <c r="P112" s="10"/>
      <c r="Q112" s="9">
        <v>12</v>
      </c>
      <c r="R112" s="9">
        <v>5</v>
      </c>
      <c r="S112" s="36">
        <f t="shared" si="60"/>
        <v>94.444444444444443</v>
      </c>
      <c r="T112" s="37">
        <f t="shared" si="38"/>
        <v>18</v>
      </c>
      <c r="U112" s="10">
        <v>12</v>
      </c>
      <c r="V112" s="67">
        <f t="shared" si="62"/>
        <v>18</v>
      </c>
      <c r="W112" s="10">
        <f t="shared" si="66"/>
        <v>11.538461538461538</v>
      </c>
      <c r="X112" s="10"/>
      <c r="Y112" s="10"/>
      <c r="Z112" s="10"/>
      <c r="AA112" s="10"/>
      <c r="AB112" s="10"/>
    </row>
    <row r="113" spans="1:28" ht="25.5" x14ac:dyDescent="0.25">
      <c r="A113" s="75" t="s">
        <v>348</v>
      </c>
      <c r="B113" s="31" t="s">
        <v>108</v>
      </c>
      <c r="C113" s="9"/>
      <c r="D113" s="9"/>
      <c r="E113" s="9"/>
      <c r="F113" s="96"/>
      <c r="G113" s="10"/>
      <c r="H113" s="33"/>
      <c r="I113" s="9"/>
      <c r="J113" s="9"/>
      <c r="K113" s="9"/>
      <c r="L113" s="41"/>
      <c r="M113" s="41"/>
      <c r="N113" s="35"/>
      <c r="O113" s="10"/>
      <c r="P113" s="10"/>
      <c r="Q113" s="10"/>
      <c r="R113" s="10"/>
      <c r="S113" s="36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5">
      <c r="A114" s="43"/>
      <c r="B114" s="31" t="s">
        <v>35</v>
      </c>
      <c r="C114" s="9">
        <v>54.53</v>
      </c>
      <c r="D114" s="9">
        <v>162</v>
      </c>
      <c r="E114" s="9">
        <v>166</v>
      </c>
      <c r="F114" s="40">
        <f t="shared" ref="F114" si="67">ROUNDDOWN((E114/C114),2)</f>
        <v>3.04</v>
      </c>
      <c r="G114" s="10">
        <v>12</v>
      </c>
      <c r="H114" s="33">
        <f t="shared" si="25"/>
        <v>7.4074074074074074</v>
      </c>
      <c r="I114" s="9"/>
      <c r="J114" s="9"/>
      <c r="K114" s="9"/>
      <c r="L114" s="41"/>
      <c r="M114" s="41"/>
      <c r="N114" s="35">
        <v>11</v>
      </c>
      <c r="O114" s="10"/>
      <c r="P114" s="10"/>
      <c r="Q114" s="10">
        <v>7</v>
      </c>
      <c r="R114" s="10">
        <v>4</v>
      </c>
      <c r="S114" s="36">
        <f t="shared" ref="S114" si="68">SUM(N114*100/G114)</f>
        <v>91.666666666666671</v>
      </c>
      <c r="T114" s="37">
        <f t="shared" ref="T114" si="69">ROUNDDOWN((U114*E114/100),0)</f>
        <v>19</v>
      </c>
      <c r="U114" s="10">
        <v>12</v>
      </c>
      <c r="V114" s="67">
        <f t="shared" si="62"/>
        <v>19</v>
      </c>
      <c r="W114" s="33">
        <f t="shared" ref="W114" si="70">SUM(V114*100/E114)</f>
        <v>11.445783132530121</v>
      </c>
      <c r="X114" s="10"/>
      <c r="Y114" s="10"/>
      <c r="Z114" s="10"/>
      <c r="AA114" s="10"/>
      <c r="AB114" s="10"/>
    </row>
    <row r="115" spans="1:28" ht="25.5" x14ac:dyDescent="0.25">
      <c r="A115" s="75" t="s">
        <v>349</v>
      </c>
      <c r="B115" s="31" t="s">
        <v>109</v>
      </c>
      <c r="C115" s="9"/>
      <c r="D115" s="9"/>
      <c r="E115" s="9"/>
      <c r="F115" s="96"/>
      <c r="G115" s="10"/>
      <c r="H115" s="33"/>
      <c r="I115" s="9"/>
      <c r="J115" s="9"/>
      <c r="K115" s="9"/>
      <c r="L115" s="41"/>
      <c r="M115" s="41"/>
      <c r="N115" s="35"/>
      <c r="O115" s="10"/>
      <c r="P115" s="10"/>
      <c r="Q115" s="10"/>
      <c r="R115" s="10"/>
      <c r="S115" s="36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5">
      <c r="A116" s="43"/>
      <c r="B116" s="31" t="s">
        <v>36</v>
      </c>
      <c r="C116" s="9">
        <v>44.24</v>
      </c>
      <c r="D116" s="9">
        <v>389</v>
      </c>
      <c r="E116" s="9">
        <v>428</v>
      </c>
      <c r="F116" s="40">
        <f t="shared" ref="F116:F119" si="71">ROUNDDOWN((E116/C116),2)</f>
        <v>9.67</v>
      </c>
      <c r="G116" s="10">
        <v>42</v>
      </c>
      <c r="H116" s="33">
        <f t="shared" si="25"/>
        <v>10.796915167095115</v>
      </c>
      <c r="I116" s="9"/>
      <c r="J116" s="9"/>
      <c r="K116" s="9"/>
      <c r="L116" s="41"/>
      <c r="M116" s="41"/>
      <c r="N116" s="35">
        <v>39</v>
      </c>
      <c r="O116" s="10"/>
      <c r="P116" s="10"/>
      <c r="Q116" s="10">
        <v>26</v>
      </c>
      <c r="R116" s="10">
        <v>13</v>
      </c>
      <c r="S116" s="36">
        <f t="shared" ref="S116:S141" si="72">SUM(N116*100/G116)</f>
        <v>92.857142857142861</v>
      </c>
      <c r="T116" s="37">
        <f t="shared" ref="T116:T119" si="73">ROUNDDOWN((U116*E116/100),0)</f>
        <v>77</v>
      </c>
      <c r="U116" s="10">
        <v>18</v>
      </c>
      <c r="V116" s="10">
        <v>55</v>
      </c>
      <c r="W116" s="33">
        <f t="shared" ref="W116:W119" si="74">SUM(V116*100/E116)</f>
        <v>12.850467289719626</v>
      </c>
      <c r="X116" s="10"/>
      <c r="Y116" s="10"/>
      <c r="Z116" s="10"/>
      <c r="AA116" s="10"/>
      <c r="AB116" s="10"/>
    </row>
    <row r="117" spans="1:28" x14ac:dyDescent="0.25">
      <c r="A117" s="43"/>
      <c r="B117" s="31" t="s">
        <v>79</v>
      </c>
      <c r="C117" s="9">
        <v>30.6</v>
      </c>
      <c r="D117" s="9">
        <v>217</v>
      </c>
      <c r="E117" s="9">
        <v>243</v>
      </c>
      <c r="F117" s="40">
        <f t="shared" si="71"/>
        <v>7.94</v>
      </c>
      <c r="G117" s="10">
        <v>26</v>
      </c>
      <c r="H117" s="33">
        <f t="shared" si="25"/>
        <v>11.981566820276498</v>
      </c>
      <c r="I117" s="9"/>
      <c r="J117" s="9"/>
      <c r="K117" s="9"/>
      <c r="L117" s="41"/>
      <c r="M117" s="41"/>
      <c r="N117" s="35">
        <v>20</v>
      </c>
      <c r="O117" s="10"/>
      <c r="P117" s="10"/>
      <c r="Q117" s="10">
        <v>15</v>
      </c>
      <c r="R117" s="10">
        <v>5</v>
      </c>
      <c r="S117" s="36">
        <f t="shared" si="72"/>
        <v>76.92307692307692</v>
      </c>
      <c r="T117" s="37">
        <f t="shared" si="73"/>
        <v>36</v>
      </c>
      <c r="U117" s="10">
        <v>15</v>
      </c>
      <c r="V117" s="10">
        <v>31</v>
      </c>
      <c r="W117" s="33">
        <f t="shared" si="74"/>
        <v>12.757201646090534</v>
      </c>
      <c r="X117" s="10"/>
      <c r="Y117" s="10"/>
      <c r="Z117" s="10"/>
      <c r="AA117" s="10"/>
      <c r="AB117" s="10"/>
    </row>
    <row r="118" spans="1:28" s="46" customFormat="1" ht="25.5" x14ac:dyDescent="0.25">
      <c r="A118" s="43"/>
      <c r="B118" s="31" t="s">
        <v>37</v>
      </c>
      <c r="C118" s="9">
        <v>33.700000000000003</v>
      </c>
      <c r="D118" s="9">
        <v>262</v>
      </c>
      <c r="E118" s="9">
        <v>304</v>
      </c>
      <c r="F118" s="40">
        <f t="shared" si="71"/>
        <v>9.02</v>
      </c>
      <c r="G118" s="10">
        <v>34</v>
      </c>
      <c r="H118" s="33">
        <f t="shared" si="25"/>
        <v>12.977099236641221</v>
      </c>
      <c r="I118" s="9"/>
      <c r="J118" s="9"/>
      <c r="K118" s="9"/>
      <c r="L118" s="41"/>
      <c r="M118" s="41"/>
      <c r="N118" s="35">
        <v>30</v>
      </c>
      <c r="O118" s="10"/>
      <c r="P118" s="10"/>
      <c r="Q118" s="10">
        <v>21</v>
      </c>
      <c r="R118" s="10">
        <v>9</v>
      </c>
      <c r="S118" s="36">
        <f t="shared" si="72"/>
        <v>88.235294117647058</v>
      </c>
      <c r="T118" s="37">
        <f t="shared" si="73"/>
        <v>54</v>
      </c>
      <c r="U118" s="10">
        <v>18</v>
      </c>
      <c r="V118" s="10">
        <v>45</v>
      </c>
      <c r="W118" s="33">
        <f t="shared" si="74"/>
        <v>14.802631578947368</v>
      </c>
      <c r="X118" s="10"/>
      <c r="Y118" s="10"/>
      <c r="Z118" s="10"/>
      <c r="AA118" s="10"/>
      <c r="AB118" s="10"/>
    </row>
    <row r="119" spans="1:28" x14ac:dyDescent="0.25">
      <c r="A119" s="43"/>
      <c r="B119" s="31" t="s">
        <v>38</v>
      </c>
      <c r="C119" s="9">
        <v>44.3</v>
      </c>
      <c r="D119" s="9">
        <v>322</v>
      </c>
      <c r="E119" s="9">
        <v>394</v>
      </c>
      <c r="F119" s="40">
        <f t="shared" si="71"/>
        <v>8.89</v>
      </c>
      <c r="G119" s="10">
        <v>28</v>
      </c>
      <c r="H119" s="33">
        <f t="shared" si="25"/>
        <v>8.695652173913043</v>
      </c>
      <c r="I119" s="9"/>
      <c r="J119" s="9"/>
      <c r="K119" s="9"/>
      <c r="L119" s="41"/>
      <c r="M119" s="41"/>
      <c r="N119" s="35">
        <v>24</v>
      </c>
      <c r="O119" s="10">
        <v>1</v>
      </c>
      <c r="P119" s="10"/>
      <c r="Q119" s="10">
        <v>16</v>
      </c>
      <c r="R119" s="10">
        <v>7</v>
      </c>
      <c r="S119" s="36">
        <f t="shared" si="72"/>
        <v>85.714285714285708</v>
      </c>
      <c r="T119" s="37">
        <f t="shared" si="73"/>
        <v>59</v>
      </c>
      <c r="U119" s="10">
        <v>15</v>
      </c>
      <c r="V119" s="10">
        <v>35</v>
      </c>
      <c r="W119" s="33">
        <f t="shared" si="74"/>
        <v>8.8832487309644677</v>
      </c>
      <c r="X119" s="10"/>
      <c r="Y119" s="10"/>
      <c r="Z119" s="10"/>
      <c r="AA119" s="10"/>
      <c r="AB119" s="10"/>
    </row>
    <row r="120" spans="1:28" ht="25.5" x14ac:dyDescent="0.25">
      <c r="A120" s="75" t="s">
        <v>350</v>
      </c>
      <c r="B120" s="31" t="s">
        <v>110</v>
      </c>
      <c r="C120" s="9"/>
      <c r="D120" s="9"/>
      <c r="E120" s="9"/>
      <c r="F120" s="96"/>
      <c r="G120" s="10"/>
      <c r="H120" s="33"/>
      <c r="I120" s="9"/>
      <c r="J120" s="9"/>
      <c r="K120" s="9"/>
      <c r="L120" s="41"/>
      <c r="M120" s="41"/>
      <c r="N120" s="35"/>
      <c r="O120" s="10"/>
      <c r="P120" s="10"/>
      <c r="Q120" s="10"/>
      <c r="R120" s="10"/>
      <c r="S120" s="36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5">
      <c r="A121" s="43"/>
      <c r="B121" s="31" t="s">
        <v>39</v>
      </c>
      <c r="C121" s="54">
        <v>28.32</v>
      </c>
      <c r="D121" s="9">
        <v>194</v>
      </c>
      <c r="E121" s="9">
        <v>196</v>
      </c>
      <c r="F121" s="40">
        <f t="shared" ref="F121:F132" si="75">ROUNDDOWN((E121/C121),2)</f>
        <v>6.92</v>
      </c>
      <c r="G121" s="10">
        <v>29</v>
      </c>
      <c r="H121" s="33">
        <f t="shared" si="25"/>
        <v>14.948453608247423</v>
      </c>
      <c r="I121" s="9"/>
      <c r="J121" s="9"/>
      <c r="K121" s="9"/>
      <c r="L121" s="41"/>
      <c r="M121" s="41"/>
      <c r="N121" s="35">
        <v>27</v>
      </c>
      <c r="O121" s="10"/>
      <c r="P121" s="10"/>
      <c r="Q121" s="10">
        <v>19</v>
      </c>
      <c r="R121" s="10">
        <v>8</v>
      </c>
      <c r="S121" s="36">
        <f t="shared" si="72"/>
        <v>93.103448275862064</v>
      </c>
      <c r="T121" s="37">
        <f t="shared" ref="T121:T140" si="76">ROUNDDOWN((U121*E121/100),0)</f>
        <v>29</v>
      </c>
      <c r="U121" s="10">
        <v>15</v>
      </c>
      <c r="V121" s="67">
        <f t="shared" ref="V121:V140" si="77">SUM(T121)</f>
        <v>29</v>
      </c>
      <c r="W121" s="33">
        <f t="shared" ref="W121:W131" si="78">SUM(V121*100/E121)</f>
        <v>14.795918367346939</v>
      </c>
      <c r="X121" s="10"/>
      <c r="Y121" s="10"/>
      <c r="Z121" s="10"/>
      <c r="AA121" s="10"/>
      <c r="AB121" s="10"/>
    </row>
    <row r="122" spans="1:28" x14ac:dyDescent="0.25">
      <c r="A122" s="43"/>
      <c r="B122" s="31" t="s">
        <v>40</v>
      </c>
      <c r="C122" s="9">
        <v>37.450000000000003</v>
      </c>
      <c r="D122" s="9">
        <v>212</v>
      </c>
      <c r="E122" s="9">
        <v>218</v>
      </c>
      <c r="F122" s="40">
        <f t="shared" si="75"/>
        <v>5.82</v>
      </c>
      <c r="G122" s="10">
        <v>25</v>
      </c>
      <c r="H122" s="33">
        <f t="shared" si="25"/>
        <v>11.79245283018868</v>
      </c>
      <c r="I122" s="9"/>
      <c r="J122" s="9"/>
      <c r="K122" s="9"/>
      <c r="L122" s="41"/>
      <c r="M122" s="41"/>
      <c r="N122" s="35">
        <v>24</v>
      </c>
      <c r="O122" s="10"/>
      <c r="P122" s="10"/>
      <c r="Q122" s="10">
        <v>16</v>
      </c>
      <c r="R122" s="10">
        <v>8</v>
      </c>
      <c r="S122" s="36">
        <f t="shared" si="72"/>
        <v>96</v>
      </c>
      <c r="T122" s="37">
        <f t="shared" si="76"/>
        <v>26</v>
      </c>
      <c r="U122" s="10">
        <v>12</v>
      </c>
      <c r="V122" s="67">
        <f t="shared" si="77"/>
        <v>26</v>
      </c>
      <c r="W122" s="33">
        <f t="shared" si="78"/>
        <v>11.926605504587156</v>
      </c>
      <c r="X122" s="10"/>
      <c r="Y122" s="10"/>
      <c r="Z122" s="10"/>
      <c r="AA122" s="10"/>
      <c r="AB122" s="10"/>
    </row>
    <row r="123" spans="1:28" x14ac:dyDescent="0.25">
      <c r="A123" s="43"/>
      <c r="B123" s="31" t="s">
        <v>80</v>
      </c>
      <c r="C123" s="9">
        <v>25.78</v>
      </c>
      <c r="D123" s="9">
        <v>99</v>
      </c>
      <c r="E123" s="9">
        <v>108</v>
      </c>
      <c r="F123" s="40">
        <f t="shared" si="75"/>
        <v>4.18</v>
      </c>
      <c r="G123" s="10">
        <v>11</v>
      </c>
      <c r="H123" s="33">
        <f t="shared" si="25"/>
        <v>11.111111111111111</v>
      </c>
      <c r="I123" s="9"/>
      <c r="J123" s="9"/>
      <c r="K123" s="9"/>
      <c r="L123" s="41"/>
      <c r="M123" s="41"/>
      <c r="N123" s="35">
        <v>11</v>
      </c>
      <c r="O123" s="10"/>
      <c r="P123" s="10"/>
      <c r="Q123" s="10">
        <v>7</v>
      </c>
      <c r="R123" s="10">
        <v>4</v>
      </c>
      <c r="S123" s="36">
        <f t="shared" si="72"/>
        <v>100</v>
      </c>
      <c r="T123" s="37">
        <f t="shared" si="76"/>
        <v>12</v>
      </c>
      <c r="U123" s="10">
        <v>12</v>
      </c>
      <c r="V123" s="67">
        <f t="shared" si="77"/>
        <v>12</v>
      </c>
      <c r="W123" s="33">
        <f t="shared" si="78"/>
        <v>11.111111111111111</v>
      </c>
      <c r="X123" s="10"/>
      <c r="Y123" s="10"/>
      <c r="Z123" s="10"/>
      <c r="AA123" s="10"/>
      <c r="AB123" s="10"/>
    </row>
    <row r="124" spans="1:28" x14ac:dyDescent="0.25">
      <c r="A124" s="43"/>
      <c r="B124" s="31" t="s">
        <v>41</v>
      </c>
      <c r="C124" s="9">
        <v>21.35</v>
      </c>
      <c r="D124" s="9">
        <v>139</v>
      </c>
      <c r="E124" s="9">
        <v>141</v>
      </c>
      <c r="F124" s="40">
        <f t="shared" si="75"/>
        <v>6.6</v>
      </c>
      <c r="G124" s="10">
        <v>20</v>
      </c>
      <c r="H124" s="33">
        <f t="shared" si="25"/>
        <v>14.388489208633093</v>
      </c>
      <c r="I124" s="9"/>
      <c r="J124" s="9"/>
      <c r="K124" s="9"/>
      <c r="L124" s="41"/>
      <c r="M124" s="41"/>
      <c r="N124" s="35">
        <v>18</v>
      </c>
      <c r="O124" s="10">
        <v>1</v>
      </c>
      <c r="P124" s="10"/>
      <c r="Q124" s="10">
        <v>12</v>
      </c>
      <c r="R124" s="10">
        <v>5</v>
      </c>
      <c r="S124" s="36">
        <f t="shared" si="72"/>
        <v>90</v>
      </c>
      <c r="T124" s="37">
        <f t="shared" si="76"/>
        <v>21</v>
      </c>
      <c r="U124" s="10">
        <v>15</v>
      </c>
      <c r="V124" s="67">
        <f t="shared" si="77"/>
        <v>21</v>
      </c>
      <c r="W124" s="39">
        <f t="shared" si="78"/>
        <v>14.893617021276595</v>
      </c>
      <c r="X124" s="10"/>
      <c r="Y124" s="10"/>
      <c r="Z124" s="10"/>
      <c r="AA124" s="10"/>
      <c r="AB124" s="10"/>
    </row>
    <row r="125" spans="1:28" ht="25.5" x14ac:dyDescent="0.25">
      <c r="A125" s="75" t="s">
        <v>351</v>
      </c>
      <c r="B125" s="31" t="s">
        <v>112</v>
      </c>
      <c r="C125" s="9"/>
      <c r="D125" s="9"/>
      <c r="E125" s="9"/>
      <c r="F125" s="40"/>
      <c r="G125" s="10"/>
      <c r="H125" s="33"/>
      <c r="I125" s="9"/>
      <c r="J125" s="9"/>
      <c r="K125" s="9"/>
      <c r="L125" s="41"/>
      <c r="M125" s="41"/>
      <c r="N125" s="35"/>
      <c r="O125" s="10"/>
      <c r="P125" s="10"/>
      <c r="Q125" s="10"/>
      <c r="R125" s="10"/>
      <c r="S125" s="36"/>
      <c r="T125" s="37"/>
      <c r="U125" s="10"/>
      <c r="V125" s="10"/>
      <c r="W125" s="39"/>
      <c r="X125" s="10"/>
      <c r="Y125" s="10"/>
      <c r="Z125" s="10"/>
      <c r="AA125" s="10"/>
      <c r="AB125" s="10"/>
    </row>
    <row r="126" spans="1:28" x14ac:dyDescent="0.25">
      <c r="A126" s="75"/>
      <c r="B126" s="31" t="s">
        <v>82</v>
      </c>
      <c r="C126" s="9">
        <v>34.369999999999997</v>
      </c>
      <c r="D126" s="9">
        <v>76</v>
      </c>
      <c r="E126" s="9">
        <v>83</v>
      </c>
      <c r="F126" s="40">
        <f t="shared" ref="F126:F130" si="79">ROUNDDOWN((E126/C126),2)</f>
        <v>2.41</v>
      </c>
      <c r="G126" s="10">
        <v>6</v>
      </c>
      <c r="H126" s="33">
        <f t="shared" si="25"/>
        <v>7.8947368421052628</v>
      </c>
      <c r="I126" s="9"/>
      <c r="J126" s="9"/>
      <c r="K126" s="9"/>
      <c r="L126" s="41"/>
      <c r="M126" s="41"/>
      <c r="N126" s="35">
        <v>3</v>
      </c>
      <c r="O126" s="10"/>
      <c r="P126" s="10"/>
      <c r="Q126" s="10">
        <v>2</v>
      </c>
      <c r="R126" s="10">
        <v>1</v>
      </c>
      <c r="S126" s="36">
        <f t="shared" si="72"/>
        <v>50</v>
      </c>
      <c r="T126" s="37">
        <f t="shared" ref="T126:T130" si="80">ROUNDDOWN((U126*E126/100),0)</f>
        <v>6</v>
      </c>
      <c r="U126" s="10">
        <v>8</v>
      </c>
      <c r="V126" s="67">
        <f t="shared" si="77"/>
        <v>6</v>
      </c>
      <c r="W126" s="39">
        <f t="shared" ref="W126:W130" si="81">SUM(V126*100/E126)</f>
        <v>7.2289156626506026</v>
      </c>
      <c r="X126" s="10"/>
      <c r="Y126" s="10"/>
      <c r="Z126" s="10"/>
      <c r="AA126" s="10"/>
      <c r="AB126" s="10"/>
    </row>
    <row r="127" spans="1:28" x14ac:dyDescent="0.25">
      <c r="A127" s="75"/>
      <c r="B127" s="31" t="s">
        <v>42</v>
      </c>
      <c r="C127" s="9">
        <v>25.02</v>
      </c>
      <c r="D127" s="9">
        <v>51</v>
      </c>
      <c r="E127" s="9">
        <v>54</v>
      </c>
      <c r="F127" s="40">
        <f t="shared" si="79"/>
        <v>2.15</v>
      </c>
      <c r="G127" s="10">
        <v>4</v>
      </c>
      <c r="H127" s="33">
        <f t="shared" si="25"/>
        <v>7.8431372549019605</v>
      </c>
      <c r="I127" s="9"/>
      <c r="J127" s="9"/>
      <c r="K127" s="9"/>
      <c r="L127" s="41"/>
      <c r="M127" s="41"/>
      <c r="N127" s="35">
        <v>3</v>
      </c>
      <c r="O127" s="10"/>
      <c r="P127" s="10"/>
      <c r="Q127" s="10">
        <v>2</v>
      </c>
      <c r="R127" s="10">
        <v>1</v>
      </c>
      <c r="S127" s="36">
        <f t="shared" si="72"/>
        <v>75</v>
      </c>
      <c r="T127" s="37">
        <f t="shared" si="80"/>
        <v>4</v>
      </c>
      <c r="U127" s="10">
        <v>8</v>
      </c>
      <c r="V127" s="67">
        <f t="shared" si="77"/>
        <v>4</v>
      </c>
      <c r="W127" s="39">
        <f t="shared" si="81"/>
        <v>7.4074074074074074</v>
      </c>
      <c r="X127" s="10"/>
      <c r="Y127" s="10"/>
      <c r="Z127" s="10"/>
      <c r="AA127" s="10"/>
      <c r="AB127" s="10"/>
    </row>
    <row r="128" spans="1:28" x14ac:dyDescent="0.25">
      <c r="A128" s="75"/>
      <c r="B128" s="31" t="s">
        <v>93</v>
      </c>
      <c r="C128" s="9">
        <v>40.04</v>
      </c>
      <c r="D128" s="9">
        <v>66</v>
      </c>
      <c r="E128" s="9">
        <v>80</v>
      </c>
      <c r="F128" s="40">
        <f t="shared" si="79"/>
        <v>1.99</v>
      </c>
      <c r="G128" s="10">
        <v>5</v>
      </c>
      <c r="H128" s="33">
        <v>0</v>
      </c>
      <c r="I128" s="9"/>
      <c r="J128" s="9"/>
      <c r="K128" s="9"/>
      <c r="L128" s="41"/>
      <c r="M128" s="41"/>
      <c r="N128" s="35">
        <v>1</v>
      </c>
      <c r="O128" s="10"/>
      <c r="P128" s="10"/>
      <c r="Q128" s="10">
        <v>1</v>
      </c>
      <c r="R128" s="10"/>
      <c r="S128" s="36">
        <v>0</v>
      </c>
      <c r="T128" s="37">
        <f t="shared" si="80"/>
        <v>6</v>
      </c>
      <c r="U128" s="10">
        <v>8</v>
      </c>
      <c r="V128" s="67">
        <f t="shared" si="77"/>
        <v>6</v>
      </c>
      <c r="W128" s="39">
        <f t="shared" si="81"/>
        <v>7.5</v>
      </c>
      <c r="X128" s="10"/>
      <c r="Y128" s="10"/>
      <c r="Z128" s="10"/>
      <c r="AA128" s="10"/>
      <c r="AB128" s="10"/>
    </row>
    <row r="129" spans="1:28" x14ac:dyDescent="0.25">
      <c r="A129" s="75"/>
      <c r="B129" s="31" t="s">
        <v>81</v>
      </c>
      <c r="C129" s="9">
        <v>36.07</v>
      </c>
      <c r="D129" s="9">
        <v>132</v>
      </c>
      <c r="E129" s="9">
        <v>153</v>
      </c>
      <c r="F129" s="40">
        <f t="shared" si="79"/>
        <v>4.24</v>
      </c>
      <c r="G129" s="10">
        <v>15</v>
      </c>
      <c r="H129" s="33">
        <f t="shared" si="25"/>
        <v>11.363636363636363</v>
      </c>
      <c r="I129" s="9"/>
      <c r="J129" s="9"/>
      <c r="K129" s="9"/>
      <c r="L129" s="41"/>
      <c r="M129" s="41"/>
      <c r="N129" s="35">
        <v>10</v>
      </c>
      <c r="O129" s="10"/>
      <c r="P129" s="10"/>
      <c r="Q129" s="10">
        <v>8</v>
      </c>
      <c r="R129" s="10">
        <v>2</v>
      </c>
      <c r="S129" s="36">
        <f t="shared" si="72"/>
        <v>66.666666666666671</v>
      </c>
      <c r="T129" s="37">
        <f t="shared" si="80"/>
        <v>18</v>
      </c>
      <c r="U129" s="10">
        <v>12</v>
      </c>
      <c r="V129" s="67">
        <f t="shared" si="77"/>
        <v>18</v>
      </c>
      <c r="W129" s="39">
        <f t="shared" si="81"/>
        <v>11.764705882352942</v>
      </c>
      <c r="X129" s="10"/>
      <c r="Y129" s="10"/>
      <c r="Z129" s="10"/>
      <c r="AA129" s="10"/>
      <c r="AB129" s="10"/>
    </row>
    <row r="130" spans="1:28" x14ac:dyDescent="0.25">
      <c r="A130" s="75"/>
      <c r="B130" s="31" t="s">
        <v>85</v>
      </c>
      <c r="C130" s="9">
        <v>43.8</v>
      </c>
      <c r="D130" s="9">
        <v>50</v>
      </c>
      <c r="E130" s="9">
        <v>82</v>
      </c>
      <c r="F130" s="40">
        <f t="shared" si="79"/>
        <v>1.87</v>
      </c>
      <c r="G130" s="10">
        <v>4</v>
      </c>
      <c r="H130" s="33">
        <v>0</v>
      </c>
      <c r="I130" s="9"/>
      <c r="J130" s="9"/>
      <c r="K130" s="9"/>
      <c r="L130" s="41"/>
      <c r="M130" s="41"/>
      <c r="N130" s="35">
        <v>0</v>
      </c>
      <c r="O130" s="10"/>
      <c r="P130" s="10"/>
      <c r="Q130" s="10"/>
      <c r="R130" s="10"/>
      <c r="S130" s="36">
        <v>0</v>
      </c>
      <c r="T130" s="37">
        <f t="shared" si="80"/>
        <v>6</v>
      </c>
      <c r="U130" s="10">
        <v>8</v>
      </c>
      <c r="V130" s="67">
        <f t="shared" si="77"/>
        <v>6</v>
      </c>
      <c r="W130" s="39">
        <f t="shared" si="81"/>
        <v>7.3170731707317076</v>
      </c>
      <c r="X130" s="10"/>
      <c r="Y130" s="10"/>
      <c r="Z130" s="10"/>
      <c r="AA130" s="10"/>
      <c r="AB130" s="10"/>
    </row>
    <row r="131" spans="1:28" x14ac:dyDescent="0.25">
      <c r="A131" s="43"/>
      <c r="B131" s="31" t="s">
        <v>86</v>
      </c>
      <c r="C131" s="9">
        <v>33.47</v>
      </c>
      <c r="D131" s="9">
        <v>106</v>
      </c>
      <c r="E131" s="9">
        <v>113</v>
      </c>
      <c r="F131" s="40">
        <f t="shared" si="75"/>
        <v>3.37</v>
      </c>
      <c r="G131" s="10">
        <v>12</v>
      </c>
      <c r="H131" s="33">
        <f t="shared" si="25"/>
        <v>11.320754716981131</v>
      </c>
      <c r="I131" s="9"/>
      <c r="J131" s="9"/>
      <c r="K131" s="9"/>
      <c r="L131" s="41"/>
      <c r="M131" s="41"/>
      <c r="N131" s="35">
        <v>0</v>
      </c>
      <c r="O131" s="10"/>
      <c r="P131" s="10"/>
      <c r="Q131" s="10"/>
      <c r="R131" s="10"/>
      <c r="S131" s="36">
        <f t="shared" si="72"/>
        <v>0</v>
      </c>
      <c r="T131" s="37">
        <f t="shared" si="76"/>
        <v>13</v>
      </c>
      <c r="U131" s="10">
        <v>12</v>
      </c>
      <c r="V131" s="67">
        <f t="shared" si="77"/>
        <v>13</v>
      </c>
      <c r="W131" s="39">
        <f t="shared" si="78"/>
        <v>11.504424778761061</v>
      </c>
      <c r="X131" s="10"/>
      <c r="Y131" s="10"/>
      <c r="Z131" s="10"/>
      <c r="AA131" s="10"/>
      <c r="AB131" s="10"/>
    </row>
    <row r="132" spans="1:28" x14ac:dyDescent="0.25">
      <c r="A132" s="43"/>
      <c r="B132" s="31" t="s">
        <v>100</v>
      </c>
      <c r="C132" s="9">
        <v>34.909999999999997</v>
      </c>
      <c r="D132" s="9">
        <v>52</v>
      </c>
      <c r="E132" s="9">
        <v>72</v>
      </c>
      <c r="F132" s="40">
        <f t="shared" si="75"/>
        <v>2.06</v>
      </c>
      <c r="G132" s="10">
        <v>4</v>
      </c>
      <c r="H132" s="33">
        <f>SUM(G132*100/D132)</f>
        <v>7.6923076923076925</v>
      </c>
      <c r="I132" s="9"/>
      <c r="J132" s="9"/>
      <c r="K132" s="9"/>
      <c r="L132" s="41"/>
      <c r="M132" s="41"/>
      <c r="N132" s="35">
        <v>0</v>
      </c>
      <c r="O132" s="10"/>
      <c r="P132" s="10"/>
      <c r="Q132" s="10"/>
      <c r="R132" s="10"/>
      <c r="S132" s="36">
        <v>0</v>
      </c>
      <c r="T132" s="37">
        <f t="shared" si="76"/>
        <v>5</v>
      </c>
      <c r="U132" s="10">
        <v>8</v>
      </c>
      <c r="V132" s="67">
        <f t="shared" si="77"/>
        <v>5</v>
      </c>
      <c r="W132" s="39">
        <f ca="1">A32:W132=SUM(V132*100/E132)</f>
        <v>0</v>
      </c>
      <c r="X132" s="10"/>
      <c r="Y132" s="10"/>
      <c r="Z132" s="10"/>
      <c r="AA132" s="10"/>
      <c r="AB132" s="10"/>
    </row>
    <row r="133" spans="1:28" ht="25.5" x14ac:dyDescent="0.25">
      <c r="A133" s="43"/>
      <c r="B133" s="74" t="s">
        <v>5</v>
      </c>
      <c r="C133" s="9"/>
      <c r="D133" s="9"/>
      <c r="E133" s="9"/>
      <c r="F133" s="96"/>
      <c r="G133" s="10"/>
      <c r="H133" s="33"/>
      <c r="I133" s="9"/>
      <c r="J133" s="9"/>
      <c r="K133" s="9"/>
      <c r="L133" s="41"/>
      <c r="M133" s="41"/>
      <c r="N133" s="35"/>
      <c r="O133" s="10"/>
      <c r="P133" s="10"/>
      <c r="Q133" s="10"/>
      <c r="R133" s="10"/>
      <c r="S133" s="36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25.5" x14ac:dyDescent="0.25">
      <c r="A134" s="75" t="s">
        <v>352</v>
      </c>
      <c r="B134" s="31" t="s">
        <v>111</v>
      </c>
      <c r="C134" s="55">
        <v>241.7</v>
      </c>
      <c r="D134" s="9">
        <v>102</v>
      </c>
      <c r="E134" s="9">
        <v>133</v>
      </c>
      <c r="F134" s="40">
        <f>ROUNDDOWN((E134/C134),2)</f>
        <v>0.55000000000000004</v>
      </c>
      <c r="G134" s="10">
        <v>5</v>
      </c>
      <c r="H134" s="33">
        <f t="shared" si="25"/>
        <v>4.9019607843137258</v>
      </c>
      <c r="I134" s="9"/>
      <c r="J134" s="9"/>
      <c r="K134" s="9"/>
      <c r="L134" s="55">
        <v>3</v>
      </c>
      <c r="M134" s="55">
        <v>2</v>
      </c>
      <c r="N134" s="68">
        <v>5</v>
      </c>
      <c r="O134" s="10"/>
      <c r="P134" s="10"/>
      <c r="Q134" s="10">
        <v>3</v>
      </c>
      <c r="R134" s="10">
        <v>2</v>
      </c>
      <c r="S134" s="36">
        <f t="shared" si="72"/>
        <v>100</v>
      </c>
      <c r="T134" s="37">
        <f t="shared" si="76"/>
        <v>6</v>
      </c>
      <c r="U134" s="10">
        <v>5</v>
      </c>
      <c r="V134" s="67">
        <f t="shared" si="77"/>
        <v>6</v>
      </c>
      <c r="W134" s="33">
        <f>SUM(V134*100/E134)</f>
        <v>4.511278195488722</v>
      </c>
      <c r="X134" s="10"/>
      <c r="Y134" s="10"/>
      <c r="Z134" s="51"/>
      <c r="AA134" s="10">
        <v>4</v>
      </c>
      <c r="AB134" s="10">
        <v>2</v>
      </c>
    </row>
    <row r="135" spans="1:28" ht="25.5" x14ac:dyDescent="0.25">
      <c r="A135" s="75" t="s">
        <v>213</v>
      </c>
      <c r="B135" s="31" t="s">
        <v>181</v>
      </c>
      <c r="C135" s="55">
        <v>24.37</v>
      </c>
      <c r="D135" s="9">
        <v>219</v>
      </c>
      <c r="E135" s="9">
        <v>98</v>
      </c>
      <c r="F135" s="40">
        <f t="shared" ref="F135:F140" si="82">ROUNDDOWN((E135/C135),2)</f>
        <v>4.0199999999999996</v>
      </c>
      <c r="G135" s="10">
        <v>10</v>
      </c>
      <c r="H135" s="33">
        <f t="shared" si="25"/>
        <v>4.5662100456621006</v>
      </c>
      <c r="I135" s="9"/>
      <c r="J135" s="9"/>
      <c r="K135" s="9"/>
      <c r="L135" s="55">
        <v>7</v>
      </c>
      <c r="M135" s="55">
        <v>3</v>
      </c>
      <c r="N135" s="68">
        <v>10</v>
      </c>
      <c r="O135" s="10"/>
      <c r="P135" s="10"/>
      <c r="Q135" s="10">
        <v>7</v>
      </c>
      <c r="R135" s="10">
        <v>3</v>
      </c>
      <c r="S135" s="36">
        <f t="shared" si="72"/>
        <v>100</v>
      </c>
      <c r="T135" s="37">
        <f t="shared" si="76"/>
        <v>11</v>
      </c>
      <c r="U135" s="10">
        <v>12</v>
      </c>
      <c r="V135" s="67">
        <f t="shared" si="77"/>
        <v>11</v>
      </c>
      <c r="W135" s="33">
        <f t="shared" ref="W135:W140" si="83">SUM(V135*100/E135)</f>
        <v>11.224489795918368</v>
      </c>
      <c r="X135" s="10"/>
      <c r="Y135" s="10"/>
      <c r="Z135" s="51"/>
      <c r="AA135" s="87">
        <v>7</v>
      </c>
      <c r="AB135" s="87">
        <v>4</v>
      </c>
    </row>
    <row r="136" spans="1:28" ht="27.75" customHeight="1" x14ac:dyDescent="0.25">
      <c r="A136" s="75" t="s">
        <v>191</v>
      </c>
      <c r="B136" s="31" t="s">
        <v>117</v>
      </c>
      <c r="C136" s="9">
        <v>628.20000000000005</v>
      </c>
      <c r="D136" s="9">
        <v>132</v>
      </c>
      <c r="E136" s="9">
        <v>188</v>
      </c>
      <c r="F136" s="40">
        <f t="shared" si="82"/>
        <v>0.28999999999999998</v>
      </c>
      <c r="G136" s="10">
        <v>6</v>
      </c>
      <c r="H136" s="33">
        <f t="shared" ref="H136:H140" si="84">SUM(G136*100/D136)</f>
        <v>4.5454545454545459</v>
      </c>
      <c r="I136" s="9">
        <v>5</v>
      </c>
      <c r="J136" s="9"/>
      <c r="K136" s="9"/>
      <c r="L136" s="55">
        <v>4</v>
      </c>
      <c r="M136" s="55">
        <v>2</v>
      </c>
      <c r="N136" s="68">
        <v>3</v>
      </c>
      <c r="O136" s="10"/>
      <c r="P136" s="10"/>
      <c r="Q136" s="10">
        <v>3</v>
      </c>
      <c r="R136" s="10">
        <v>0</v>
      </c>
      <c r="S136" s="36">
        <f t="shared" si="72"/>
        <v>50</v>
      </c>
      <c r="T136" s="37">
        <f t="shared" si="76"/>
        <v>9</v>
      </c>
      <c r="U136" s="10">
        <v>5</v>
      </c>
      <c r="V136" s="67">
        <f t="shared" si="77"/>
        <v>9</v>
      </c>
      <c r="W136" s="33">
        <f t="shared" si="83"/>
        <v>4.7872340425531918</v>
      </c>
      <c r="X136" s="10">
        <v>6</v>
      </c>
      <c r="Y136" s="10"/>
      <c r="Z136" s="51"/>
      <c r="AA136" s="10">
        <v>6</v>
      </c>
      <c r="AB136" s="10">
        <v>3</v>
      </c>
    </row>
    <row r="137" spans="1:28" ht="25.5" x14ac:dyDescent="0.25">
      <c r="A137" s="75" t="s">
        <v>192</v>
      </c>
      <c r="B137" s="31" t="s">
        <v>172</v>
      </c>
      <c r="C137" s="80">
        <v>406.76</v>
      </c>
      <c r="D137" s="9">
        <v>211</v>
      </c>
      <c r="E137" s="9">
        <v>260</v>
      </c>
      <c r="F137" s="40">
        <f t="shared" si="82"/>
        <v>0.63</v>
      </c>
      <c r="G137" s="10">
        <v>10</v>
      </c>
      <c r="H137" s="33">
        <f t="shared" si="84"/>
        <v>4.7393364928909953</v>
      </c>
      <c r="I137" s="9"/>
      <c r="J137" s="9"/>
      <c r="K137" s="9"/>
      <c r="L137" s="55">
        <v>7</v>
      </c>
      <c r="M137" s="55">
        <v>3</v>
      </c>
      <c r="N137" s="68">
        <v>6</v>
      </c>
      <c r="O137" s="10"/>
      <c r="P137" s="10"/>
      <c r="Q137" s="10">
        <v>4</v>
      </c>
      <c r="R137" s="10">
        <v>2</v>
      </c>
      <c r="S137" s="36">
        <f t="shared" si="72"/>
        <v>60</v>
      </c>
      <c r="T137" s="37">
        <f t="shared" si="76"/>
        <v>13</v>
      </c>
      <c r="U137" s="10">
        <v>5</v>
      </c>
      <c r="V137" s="67">
        <f t="shared" si="77"/>
        <v>13</v>
      </c>
      <c r="W137" s="33">
        <f t="shared" si="83"/>
        <v>5</v>
      </c>
      <c r="X137" s="10"/>
      <c r="Y137" s="10"/>
      <c r="Z137" s="51"/>
      <c r="AA137" s="10">
        <v>9</v>
      </c>
      <c r="AB137" s="10">
        <v>4</v>
      </c>
    </row>
    <row r="138" spans="1:28" ht="25.5" x14ac:dyDescent="0.25">
      <c r="A138" s="75" t="s">
        <v>193</v>
      </c>
      <c r="B138" s="31" t="s">
        <v>107</v>
      </c>
      <c r="C138" s="55">
        <v>204.7</v>
      </c>
      <c r="D138" s="9">
        <v>291</v>
      </c>
      <c r="E138" s="9">
        <v>397</v>
      </c>
      <c r="F138" s="40">
        <f t="shared" si="82"/>
        <v>1.93</v>
      </c>
      <c r="G138" s="10">
        <v>16</v>
      </c>
      <c r="H138" s="33">
        <f t="shared" si="84"/>
        <v>5.4982817869415808</v>
      </c>
      <c r="I138" s="9"/>
      <c r="J138" s="9"/>
      <c r="K138" s="9"/>
      <c r="L138" s="55">
        <v>11</v>
      </c>
      <c r="M138" s="55">
        <v>5</v>
      </c>
      <c r="N138" s="68">
        <v>15</v>
      </c>
      <c r="O138" s="10"/>
      <c r="P138" s="10"/>
      <c r="Q138" s="10">
        <v>11</v>
      </c>
      <c r="R138" s="10">
        <v>4</v>
      </c>
      <c r="S138" s="36">
        <f t="shared" si="72"/>
        <v>93.75</v>
      </c>
      <c r="T138" s="37">
        <f t="shared" si="76"/>
        <v>31</v>
      </c>
      <c r="U138" s="10">
        <v>8</v>
      </c>
      <c r="V138" s="67">
        <f t="shared" si="77"/>
        <v>31</v>
      </c>
      <c r="W138" s="33">
        <f t="shared" si="83"/>
        <v>7.8085642317380355</v>
      </c>
      <c r="X138" s="10"/>
      <c r="Y138" s="10"/>
      <c r="Z138" s="51"/>
      <c r="AA138" s="10">
        <v>21</v>
      </c>
      <c r="AB138" s="10">
        <v>10</v>
      </c>
    </row>
    <row r="139" spans="1:28" ht="25.5" x14ac:dyDescent="0.25">
      <c r="A139" s="75" t="s">
        <v>194</v>
      </c>
      <c r="B139" s="31" t="s">
        <v>109</v>
      </c>
      <c r="C139" s="55">
        <v>25.97</v>
      </c>
      <c r="D139" s="9">
        <v>112</v>
      </c>
      <c r="E139" s="9">
        <v>112</v>
      </c>
      <c r="F139" s="40">
        <f>ROUNDDOWN((E139/C139),2)</f>
        <v>4.3099999999999996</v>
      </c>
      <c r="G139" s="10">
        <v>6</v>
      </c>
      <c r="H139" s="33">
        <f t="shared" si="84"/>
        <v>5.3571428571428568</v>
      </c>
      <c r="I139" s="9"/>
      <c r="J139" s="9"/>
      <c r="K139" s="9"/>
      <c r="L139" s="55">
        <v>4</v>
      </c>
      <c r="M139" s="55">
        <v>2</v>
      </c>
      <c r="N139" s="68">
        <v>6</v>
      </c>
      <c r="O139" s="10"/>
      <c r="P139" s="10"/>
      <c r="Q139" s="10">
        <v>4</v>
      </c>
      <c r="R139" s="10">
        <v>2</v>
      </c>
      <c r="S139" s="36">
        <f t="shared" ref="S139:S140" si="85">SUM(N139*100/G139)</f>
        <v>100</v>
      </c>
      <c r="T139" s="37">
        <f t="shared" si="76"/>
        <v>13</v>
      </c>
      <c r="U139" s="10">
        <v>12</v>
      </c>
      <c r="V139" s="67">
        <f t="shared" si="77"/>
        <v>13</v>
      </c>
      <c r="W139" s="33">
        <f t="shared" si="83"/>
        <v>11.607142857142858</v>
      </c>
      <c r="X139" s="10"/>
      <c r="Y139" s="10"/>
      <c r="Z139" s="51"/>
      <c r="AA139" s="10">
        <v>9</v>
      </c>
      <c r="AB139" s="10">
        <v>4</v>
      </c>
    </row>
    <row r="140" spans="1:28" ht="25.5" x14ac:dyDescent="0.25">
      <c r="A140" s="131" t="s">
        <v>195</v>
      </c>
      <c r="B140" s="132" t="s">
        <v>110</v>
      </c>
      <c r="C140" s="133">
        <v>46.73</v>
      </c>
      <c r="D140" s="47">
        <v>116</v>
      </c>
      <c r="E140" s="47">
        <v>86</v>
      </c>
      <c r="F140" s="134">
        <f t="shared" si="82"/>
        <v>1.84</v>
      </c>
      <c r="G140" s="51">
        <v>6</v>
      </c>
      <c r="H140" s="135">
        <f t="shared" si="84"/>
        <v>5.1724137931034484</v>
      </c>
      <c r="I140" s="47"/>
      <c r="J140" s="47"/>
      <c r="K140" s="47"/>
      <c r="L140" s="133">
        <v>4</v>
      </c>
      <c r="M140" s="133">
        <v>2</v>
      </c>
      <c r="N140" s="138">
        <v>6</v>
      </c>
      <c r="O140" s="51"/>
      <c r="P140" s="51"/>
      <c r="Q140" s="51">
        <v>4</v>
      </c>
      <c r="R140" s="51">
        <v>2</v>
      </c>
      <c r="S140" s="136">
        <f t="shared" si="85"/>
        <v>100</v>
      </c>
      <c r="T140" s="137">
        <f t="shared" si="76"/>
        <v>6</v>
      </c>
      <c r="U140" s="51">
        <v>8</v>
      </c>
      <c r="V140" s="67">
        <f t="shared" si="77"/>
        <v>6</v>
      </c>
      <c r="W140" s="135">
        <f t="shared" si="83"/>
        <v>6.9767441860465116</v>
      </c>
      <c r="X140" s="51"/>
      <c r="Y140" s="51"/>
      <c r="Z140" s="51"/>
      <c r="AA140" s="51">
        <v>4</v>
      </c>
      <c r="AB140" s="51">
        <v>2</v>
      </c>
    </row>
    <row r="141" spans="1:28" ht="15.75" x14ac:dyDescent="0.25">
      <c r="A141" s="190" t="s">
        <v>6</v>
      </c>
      <c r="B141" s="190"/>
      <c r="C141" s="54">
        <f>SUM(C15:C140)</f>
        <v>6084.65</v>
      </c>
      <c r="D141" s="9">
        <f>SUM(D15:D140)</f>
        <v>12949</v>
      </c>
      <c r="E141" s="9">
        <f>SUM(E15:E140)</f>
        <v>14199</v>
      </c>
      <c r="F141" s="32">
        <f>ROUNDDOWN((E141/C141),2)</f>
        <v>2.33</v>
      </c>
      <c r="G141" s="9">
        <f>SUM(G15:G140)</f>
        <v>1200</v>
      </c>
      <c r="H141" s="9"/>
      <c r="I141" s="9">
        <f t="shared" ref="I141:P141" si="86">SUM(I15:I140)</f>
        <v>5</v>
      </c>
      <c r="J141" s="9">
        <f t="shared" si="86"/>
        <v>0</v>
      </c>
      <c r="K141" s="9">
        <f t="shared" si="86"/>
        <v>0</v>
      </c>
      <c r="L141" s="55">
        <f>SUM(L15:L140)</f>
        <v>40</v>
      </c>
      <c r="M141" s="55">
        <f>SUM(M15:M140)</f>
        <v>19</v>
      </c>
      <c r="N141" s="9">
        <f>SUM(N15:N140)</f>
        <v>1015</v>
      </c>
      <c r="O141" s="9">
        <f>SUM(O15:O140)</f>
        <v>11</v>
      </c>
      <c r="P141" s="9">
        <f t="shared" si="86"/>
        <v>0</v>
      </c>
      <c r="Q141" s="9">
        <f>SUM(Q15:Q140)</f>
        <v>670</v>
      </c>
      <c r="R141" s="9">
        <f>SUM(R15:R140)</f>
        <v>334</v>
      </c>
      <c r="S141" s="36">
        <f t="shared" si="72"/>
        <v>84.583333333333329</v>
      </c>
      <c r="T141" s="65">
        <f>SUM(T15:T140)</f>
        <v>1503.12</v>
      </c>
      <c r="U141" s="9"/>
      <c r="V141" s="9">
        <f>SUM(V15:V140)</f>
        <v>1435</v>
      </c>
      <c r="W141" s="32">
        <f>SUM(V141*100/E141)</f>
        <v>10.106345517289951</v>
      </c>
      <c r="X141" s="9">
        <f>SUM(X15:X140)</f>
        <v>6</v>
      </c>
      <c r="Y141" s="9">
        <f>SUM(Y15:Y140)</f>
        <v>0</v>
      </c>
      <c r="Z141" s="9">
        <f>SUM(Z15:Z140)</f>
        <v>0</v>
      </c>
      <c r="AA141" s="9">
        <f>SUM(AA15:AA140)</f>
        <v>60</v>
      </c>
      <c r="AB141" s="9">
        <f>SUM(AB15:AB140)</f>
        <v>29</v>
      </c>
    </row>
    <row r="142" spans="1:28" ht="13.5" customHeight="1" x14ac:dyDescent="0.25">
      <c r="A142" s="2"/>
      <c r="B142" s="2"/>
      <c r="C142" s="5"/>
      <c r="D142" s="5"/>
      <c r="E142" s="5"/>
      <c r="F142" s="5"/>
      <c r="G142" s="5"/>
      <c r="H142" s="5"/>
      <c r="I142" s="5"/>
      <c r="J142" s="5"/>
      <c r="K142" s="5"/>
      <c r="L142" s="98"/>
      <c r="M142" s="98"/>
      <c r="N142" s="5"/>
      <c r="O142" s="5"/>
      <c r="P142" s="5"/>
      <c r="Q142" s="5"/>
      <c r="R142" s="5"/>
      <c r="S142" s="69"/>
      <c r="T142" s="5"/>
      <c r="U142" s="5"/>
      <c r="V142" s="5"/>
      <c r="W142" s="99"/>
      <c r="X142" s="5"/>
      <c r="Y142" s="5"/>
      <c r="Z142" s="5"/>
      <c r="AA142" s="5"/>
      <c r="AB142" s="5"/>
    </row>
    <row r="143" spans="1:28" x14ac:dyDescent="0.25">
      <c r="A143" s="187" t="s">
        <v>305</v>
      </c>
      <c r="B143" s="187"/>
      <c r="C143" s="187"/>
      <c r="D143" s="187"/>
      <c r="E143" s="187"/>
      <c r="F143" s="187"/>
      <c r="G143" s="187"/>
      <c r="H143" s="187"/>
      <c r="I143" s="187"/>
      <c r="J143" s="187"/>
      <c r="K143" s="15"/>
      <c r="L143" s="83"/>
      <c r="M143" s="83"/>
      <c r="N143" s="15"/>
      <c r="O143" s="189" t="s">
        <v>303</v>
      </c>
      <c r="P143" s="189"/>
      <c r="Q143" s="189"/>
      <c r="R143" s="15"/>
      <c r="S143" s="69"/>
      <c r="T143" s="188" t="s">
        <v>304</v>
      </c>
      <c r="U143" s="188"/>
      <c r="V143" s="188"/>
      <c r="W143" s="188"/>
      <c r="X143" s="15"/>
      <c r="Y143" s="15"/>
      <c r="Z143" s="15"/>
      <c r="AA143" s="15"/>
      <c r="AB143" s="15"/>
    </row>
    <row r="144" spans="1:28" x14ac:dyDescent="0.25">
      <c r="A144" s="17" t="s">
        <v>212</v>
      </c>
      <c r="B144" s="17"/>
      <c r="C144" s="17"/>
      <c r="D144" s="17"/>
      <c r="E144" s="17"/>
      <c r="F144" s="17"/>
      <c r="G144" s="17"/>
      <c r="H144" s="15"/>
      <c r="I144" s="183"/>
      <c r="J144" s="183"/>
      <c r="K144" s="15"/>
      <c r="L144" s="184" t="s">
        <v>163</v>
      </c>
      <c r="M144" s="184"/>
      <c r="N144" s="15"/>
      <c r="O144" s="18" t="s">
        <v>162</v>
      </c>
      <c r="P144" s="18"/>
      <c r="Q144" s="19"/>
      <c r="R144" s="19"/>
      <c r="S144" s="69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3" x14ac:dyDescent="0.25">
      <c r="A145" s="4"/>
      <c r="B145" s="4"/>
      <c r="C145" s="4"/>
    </row>
  </sheetData>
  <mergeCells count="55">
    <mergeCell ref="B6:E6"/>
    <mergeCell ref="N8:S8"/>
    <mergeCell ref="T143:W143"/>
    <mergeCell ref="T7:AB7"/>
    <mergeCell ref="B5:E5"/>
    <mergeCell ref="F5:L5"/>
    <mergeCell ref="V8:AB8"/>
    <mergeCell ref="Y9:AB9"/>
    <mergeCell ref="Y10:AA10"/>
    <mergeCell ref="AB10:AB12"/>
    <mergeCell ref="O9:R9"/>
    <mergeCell ref="O10:Q10"/>
    <mergeCell ref="R10:R12"/>
    <mergeCell ref="B7:B12"/>
    <mergeCell ref="C7:C12"/>
    <mergeCell ref="D7:E10"/>
    <mergeCell ref="F7:F12"/>
    <mergeCell ref="G7:S7"/>
    <mergeCell ref="G8:M8"/>
    <mergeCell ref="M10:M12"/>
    <mergeCell ref="P11:P12"/>
    <mergeCell ref="Q11:Q12"/>
    <mergeCell ref="I9:I12"/>
    <mergeCell ref="I144:J144"/>
    <mergeCell ref="L144:M144"/>
    <mergeCell ref="J9:M9"/>
    <mergeCell ref="K1:S1"/>
    <mergeCell ref="K2:S2"/>
    <mergeCell ref="G1:I1"/>
    <mergeCell ref="G3:I3"/>
    <mergeCell ref="F4:L4"/>
    <mergeCell ref="A143:J143"/>
    <mergeCell ref="O143:Q143"/>
    <mergeCell ref="H9:H12"/>
    <mergeCell ref="A141:B141"/>
    <mergeCell ref="D11:D12"/>
    <mergeCell ref="E11:E12"/>
    <mergeCell ref="A7:A12"/>
    <mergeCell ref="G9:G12"/>
    <mergeCell ref="Y11:Y12"/>
    <mergeCell ref="Z11:Z12"/>
    <mergeCell ref="AA11:AA12"/>
    <mergeCell ref="T8:U8"/>
    <mergeCell ref="J11:J12"/>
    <mergeCell ref="L11:L12"/>
    <mergeCell ref="K11:K12"/>
    <mergeCell ref="J10:L10"/>
    <mergeCell ref="N9:N12"/>
    <mergeCell ref="U9:U12"/>
    <mergeCell ref="V9:V12"/>
    <mergeCell ref="X9:X12"/>
    <mergeCell ref="S9:S12"/>
    <mergeCell ref="T9:T12"/>
    <mergeCell ref="W9:W12"/>
    <mergeCell ref="O11:O12"/>
  </mergeCells>
  <phoneticPr fontId="10" type="noConversion"/>
  <pageMargins left="0.15748031496062992" right="0.15748031496062992" top="0.51181102362204722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3"/>
  <sheetViews>
    <sheetView tabSelected="1" view="pageBreakPreview" topLeftCell="A148" zoomScale="85" zoomScaleNormal="100" zoomScaleSheetLayoutView="85" workbookViewId="0">
      <selection activeCell="N29" sqref="N29"/>
    </sheetView>
  </sheetViews>
  <sheetFormatPr defaultRowHeight="15" x14ac:dyDescent="0.25"/>
  <cols>
    <col min="1" max="1" width="4.85546875" customWidth="1"/>
    <col min="2" max="2" width="20.140625" customWidth="1"/>
    <col min="3" max="3" width="9.140625" customWidth="1"/>
    <col min="4" max="5" width="5.42578125" customWidth="1"/>
    <col min="6" max="6" width="10.140625" customWidth="1"/>
    <col min="7" max="7" width="5.140625" customWidth="1"/>
    <col min="8" max="8" width="9" style="109" customWidth="1"/>
    <col min="9" max="9" width="6.5703125" customWidth="1"/>
    <col min="10" max="10" width="5.42578125" customWidth="1"/>
    <col min="11" max="11" width="6.7109375" customWidth="1"/>
    <col min="12" max="12" width="6.5703125" customWidth="1"/>
    <col min="13" max="13" width="5.42578125" customWidth="1"/>
    <col min="14" max="14" width="5.5703125" style="6" customWidth="1"/>
    <col min="15" max="15" width="5.5703125" customWidth="1"/>
    <col min="16" max="16" width="6.140625" customWidth="1"/>
    <col min="17" max="17" width="5.85546875" customWidth="1"/>
    <col min="18" max="18" width="5.140625" customWidth="1"/>
    <col min="19" max="19" width="8.42578125" style="109" customWidth="1"/>
    <col min="20" max="20" width="4.85546875" customWidth="1"/>
    <col min="21" max="21" width="5.7109375" customWidth="1"/>
    <col min="22" max="22" width="5.42578125" customWidth="1"/>
    <col min="23" max="23" width="7" style="109" customWidth="1"/>
    <col min="24" max="24" width="5.7109375" customWidth="1"/>
    <col min="25" max="25" width="5.140625" customWidth="1"/>
    <col min="26" max="26" width="6" customWidth="1"/>
    <col min="27" max="27" width="6.140625" customWidth="1"/>
    <col min="28" max="28" width="5.28515625" customWidth="1"/>
  </cols>
  <sheetData>
    <row r="1" spans="1:28" x14ac:dyDescent="0.25">
      <c r="A1" s="20"/>
      <c r="B1" s="20"/>
      <c r="C1" s="20"/>
      <c r="D1" s="20"/>
      <c r="E1" s="20"/>
      <c r="F1" s="20"/>
      <c r="G1" s="206"/>
      <c r="H1" s="206"/>
      <c r="I1" s="206"/>
      <c r="J1" s="20"/>
      <c r="K1" s="206" t="s">
        <v>160</v>
      </c>
      <c r="L1" s="206"/>
      <c r="M1" s="206"/>
      <c r="N1" s="206"/>
      <c r="O1" s="206"/>
      <c r="P1" s="206"/>
      <c r="Q1" s="206"/>
      <c r="R1" s="206"/>
      <c r="S1" s="206"/>
      <c r="T1" s="20"/>
      <c r="U1" s="20"/>
      <c r="V1" s="20"/>
      <c r="W1" s="104"/>
      <c r="X1" s="20"/>
      <c r="Y1" s="20"/>
      <c r="Z1" s="20"/>
      <c r="AA1" s="20"/>
      <c r="AB1" s="20"/>
    </row>
    <row r="2" spans="1:28" x14ac:dyDescent="0.25">
      <c r="A2" s="20"/>
      <c r="B2" s="20"/>
      <c r="C2" s="20"/>
      <c r="D2" s="20"/>
      <c r="E2" s="20"/>
      <c r="F2" s="20"/>
      <c r="G2" s="20"/>
      <c r="H2" s="104"/>
      <c r="I2" s="20"/>
      <c r="J2" s="20"/>
      <c r="K2" s="206" t="s">
        <v>306</v>
      </c>
      <c r="L2" s="206"/>
      <c r="M2" s="206"/>
      <c r="N2" s="206"/>
      <c r="O2" s="206"/>
      <c r="P2" s="206"/>
      <c r="Q2" s="206"/>
      <c r="R2" s="206"/>
      <c r="S2" s="206"/>
      <c r="T2" s="20"/>
      <c r="U2" s="20"/>
      <c r="V2" s="20"/>
      <c r="W2" s="104"/>
      <c r="X2" s="20"/>
      <c r="Y2" s="20"/>
      <c r="Z2" s="20"/>
      <c r="AA2" s="20"/>
      <c r="AB2" s="20"/>
    </row>
    <row r="3" spans="1:28" x14ac:dyDescent="0.25">
      <c r="A3" s="20"/>
      <c r="B3" s="20"/>
      <c r="C3" s="20"/>
      <c r="D3" s="20"/>
      <c r="E3" s="20"/>
      <c r="F3" s="20"/>
      <c r="G3" s="206"/>
      <c r="H3" s="206"/>
      <c r="I3" s="206"/>
      <c r="J3" s="20"/>
      <c r="K3" s="20"/>
      <c r="L3" s="20"/>
      <c r="M3" s="20"/>
      <c r="N3" s="21"/>
      <c r="O3" s="20"/>
      <c r="P3" s="20"/>
      <c r="Q3" s="20"/>
      <c r="R3" s="20"/>
      <c r="S3" s="104"/>
      <c r="T3" s="20"/>
      <c r="U3" s="20"/>
      <c r="V3" s="20"/>
      <c r="W3" s="104"/>
      <c r="X3" s="20"/>
      <c r="Y3" s="20"/>
      <c r="Z3" s="20"/>
      <c r="AA3" s="20"/>
      <c r="AB3" s="20"/>
    </row>
    <row r="4" spans="1:28" ht="18.75" customHeight="1" x14ac:dyDescent="0.25">
      <c r="A4" s="20"/>
      <c r="B4" s="20" t="s">
        <v>141</v>
      </c>
      <c r="C4" s="20"/>
      <c r="D4" s="20"/>
      <c r="E4" s="20"/>
      <c r="F4" s="208" t="s">
        <v>158</v>
      </c>
      <c r="G4" s="208"/>
      <c r="H4" s="208"/>
      <c r="I4" s="208"/>
      <c r="J4" s="208"/>
      <c r="K4" s="208"/>
      <c r="L4" s="208"/>
      <c r="M4" s="20"/>
      <c r="N4" s="21"/>
      <c r="O4" s="20"/>
      <c r="P4" s="20"/>
      <c r="Q4" s="20"/>
      <c r="R4" s="20"/>
      <c r="S4" s="104"/>
      <c r="T4" s="20"/>
      <c r="U4" s="20"/>
      <c r="V4" s="20"/>
      <c r="W4" s="104"/>
      <c r="X4" s="20"/>
      <c r="Y4" s="20"/>
      <c r="Z4" s="20"/>
      <c r="AA4" s="20"/>
      <c r="AB4" s="20"/>
    </row>
    <row r="5" spans="1:28" ht="18.75" customHeight="1" x14ac:dyDescent="0.25">
      <c r="A5" s="20"/>
      <c r="B5" s="206" t="s">
        <v>142</v>
      </c>
      <c r="C5" s="206"/>
      <c r="D5" s="206"/>
      <c r="E5" s="206"/>
      <c r="F5" s="207" t="s">
        <v>164</v>
      </c>
      <c r="G5" s="207"/>
      <c r="H5" s="207"/>
      <c r="I5" s="207"/>
      <c r="J5" s="207"/>
      <c r="K5" s="207"/>
      <c r="L5" s="207"/>
      <c r="M5" s="20"/>
      <c r="N5" s="21"/>
      <c r="O5" s="20"/>
      <c r="P5" s="20"/>
      <c r="Q5" s="20"/>
      <c r="R5" s="20"/>
      <c r="S5" s="104"/>
      <c r="T5" s="20"/>
      <c r="U5" s="20"/>
      <c r="V5" s="20"/>
      <c r="W5" s="104"/>
      <c r="X5" s="20"/>
      <c r="Y5" s="20"/>
      <c r="Z5" s="20"/>
      <c r="AA5" s="20"/>
      <c r="AB5" s="20"/>
    </row>
    <row r="6" spans="1:28" ht="15.75" thickBot="1" x14ac:dyDescent="0.3">
      <c r="A6" s="20"/>
      <c r="B6" s="206"/>
      <c r="C6" s="206"/>
      <c r="D6" s="206"/>
      <c r="E6" s="206"/>
      <c r="F6" s="20"/>
      <c r="G6" s="20"/>
      <c r="H6" s="104"/>
      <c r="I6" s="20"/>
      <c r="J6" s="20"/>
      <c r="K6" s="20"/>
      <c r="L6" s="20"/>
      <c r="M6" s="20"/>
      <c r="N6" s="21"/>
      <c r="O6" s="20"/>
      <c r="P6" s="20"/>
      <c r="Q6" s="20"/>
      <c r="R6" s="20"/>
      <c r="S6" s="104"/>
      <c r="T6" s="20"/>
      <c r="U6" s="20"/>
      <c r="V6" s="20"/>
      <c r="W6" s="104"/>
      <c r="X6" s="20"/>
      <c r="Y6" s="20"/>
      <c r="Z6" s="20"/>
      <c r="AA6" s="20"/>
      <c r="AB6" s="20"/>
    </row>
    <row r="7" spans="1:28" ht="15.75" customHeight="1" thickBot="1" x14ac:dyDescent="0.3">
      <c r="A7" s="166" t="s">
        <v>268</v>
      </c>
      <c r="B7" s="166" t="s">
        <v>143</v>
      </c>
      <c r="C7" s="166" t="s">
        <v>253</v>
      </c>
      <c r="D7" s="199" t="s">
        <v>144</v>
      </c>
      <c r="E7" s="200"/>
      <c r="F7" s="166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</row>
    <row r="8" spans="1:28" ht="60.75" customHeight="1" thickBot="1" x14ac:dyDescent="0.3">
      <c r="A8" s="175"/>
      <c r="B8" s="175"/>
      <c r="C8" s="175"/>
      <c r="D8" s="201"/>
      <c r="E8" s="202"/>
      <c r="F8" s="175"/>
      <c r="G8" s="185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85" t="s">
        <v>169</v>
      </c>
      <c r="W8" s="185"/>
      <c r="X8" s="185"/>
      <c r="Y8" s="185"/>
      <c r="Z8" s="185"/>
      <c r="AA8" s="185"/>
      <c r="AB8" s="169"/>
    </row>
    <row r="9" spans="1:28" ht="26.25" customHeight="1" thickBot="1" x14ac:dyDescent="0.3">
      <c r="A9" s="175"/>
      <c r="B9" s="175"/>
      <c r="C9" s="175"/>
      <c r="D9" s="201"/>
      <c r="E9" s="202"/>
      <c r="F9" s="175"/>
      <c r="G9" s="166" t="s">
        <v>146</v>
      </c>
      <c r="H9" s="203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96" t="s">
        <v>2</v>
      </c>
      <c r="P9" s="197"/>
      <c r="Q9" s="197"/>
      <c r="R9" s="198"/>
      <c r="S9" s="203" t="s">
        <v>150</v>
      </c>
      <c r="T9" s="166" t="s">
        <v>146</v>
      </c>
      <c r="U9" s="166" t="s">
        <v>1</v>
      </c>
      <c r="V9" s="166" t="s">
        <v>146</v>
      </c>
      <c r="W9" s="203" t="s">
        <v>161</v>
      </c>
      <c r="X9" s="166" t="s">
        <v>157</v>
      </c>
      <c r="Y9" s="196" t="s">
        <v>2</v>
      </c>
      <c r="Z9" s="197"/>
      <c r="AA9" s="197"/>
      <c r="AB9" s="198"/>
    </row>
    <row r="10" spans="1:28" ht="23.25" customHeight="1" thickBot="1" x14ac:dyDescent="0.3">
      <c r="A10" s="176"/>
      <c r="B10" s="175"/>
      <c r="C10" s="175"/>
      <c r="D10" s="196"/>
      <c r="E10" s="198"/>
      <c r="F10" s="175"/>
      <c r="G10" s="175"/>
      <c r="H10" s="204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</row>
    <row r="11" spans="1:28" ht="59.25" customHeight="1" x14ac:dyDescent="0.25">
      <c r="A11" s="176"/>
      <c r="B11" s="175"/>
      <c r="C11" s="175"/>
      <c r="D11" s="166" t="s">
        <v>255</v>
      </c>
      <c r="E11" s="166" t="s">
        <v>269</v>
      </c>
      <c r="F11" s="175"/>
      <c r="G11" s="176"/>
      <c r="H11" s="204"/>
      <c r="I11" s="175"/>
      <c r="J11" s="166" t="s">
        <v>149</v>
      </c>
      <c r="K11" s="166" t="s">
        <v>88</v>
      </c>
      <c r="L11" s="166" t="s">
        <v>4</v>
      </c>
      <c r="M11" s="175"/>
      <c r="N11" s="176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5"/>
      <c r="V11" s="176"/>
      <c r="W11" s="204"/>
      <c r="X11" s="175"/>
      <c r="Y11" s="166" t="s">
        <v>149</v>
      </c>
      <c r="Z11" s="166" t="s">
        <v>88</v>
      </c>
      <c r="AA11" s="166" t="s">
        <v>4</v>
      </c>
      <c r="AB11" s="175"/>
    </row>
    <row r="12" spans="1:28" ht="134.25" customHeight="1" thickBot="1" x14ac:dyDescent="0.3">
      <c r="A12" s="177"/>
      <c r="B12" s="167"/>
      <c r="C12" s="167"/>
      <c r="D12" s="167"/>
      <c r="E12" s="167"/>
      <c r="F12" s="167"/>
      <c r="G12" s="177"/>
      <c r="H12" s="209"/>
      <c r="I12" s="177"/>
      <c r="J12" s="167"/>
      <c r="K12" s="167"/>
      <c r="L12" s="167"/>
      <c r="M12" s="167"/>
      <c r="N12" s="177"/>
      <c r="O12" s="167"/>
      <c r="P12" s="167"/>
      <c r="Q12" s="167"/>
      <c r="R12" s="167"/>
      <c r="S12" s="205"/>
      <c r="T12" s="178"/>
      <c r="U12" s="178"/>
      <c r="V12" s="177"/>
      <c r="W12" s="209"/>
      <c r="X12" s="177"/>
      <c r="Y12" s="167"/>
      <c r="Z12" s="167"/>
      <c r="AA12" s="167"/>
      <c r="AB12" s="167"/>
    </row>
    <row r="13" spans="1:28" s="114" customFormat="1" ht="15.75" thickBot="1" x14ac:dyDescent="0.3">
      <c r="A13" s="147">
        <v>1</v>
      </c>
      <c r="B13" s="111">
        <v>2</v>
      </c>
      <c r="C13" s="147">
        <v>3</v>
      </c>
      <c r="D13" s="111">
        <v>4</v>
      </c>
      <c r="E13" s="111">
        <v>5</v>
      </c>
      <c r="F13" s="111">
        <v>6</v>
      </c>
      <c r="G13" s="111">
        <v>7</v>
      </c>
      <c r="H13" s="147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>
        <v>17</v>
      </c>
      <c r="R13" s="111">
        <v>18</v>
      </c>
      <c r="S13" s="111">
        <v>19</v>
      </c>
      <c r="T13" s="111">
        <v>20</v>
      </c>
      <c r="U13" s="111">
        <v>21</v>
      </c>
      <c r="V13" s="111">
        <v>22</v>
      </c>
      <c r="W13" s="111">
        <v>23</v>
      </c>
      <c r="X13" s="111">
        <v>24</v>
      </c>
      <c r="Y13" s="111">
        <v>25</v>
      </c>
      <c r="Z13" s="111">
        <v>26</v>
      </c>
      <c r="AA13" s="111">
        <v>27</v>
      </c>
      <c r="AB13" s="111">
        <v>28</v>
      </c>
    </row>
    <row r="14" spans="1:28" ht="25.5" x14ac:dyDescent="0.25">
      <c r="A14" s="11"/>
      <c r="B14" s="71" t="s">
        <v>177</v>
      </c>
      <c r="C14" s="11"/>
      <c r="D14" s="11"/>
      <c r="E14" s="11"/>
      <c r="F14" s="11"/>
      <c r="G14" s="11"/>
      <c r="H14" s="10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</row>
    <row r="15" spans="1:28" s="46" customFormat="1" ht="38.25" x14ac:dyDescent="0.25">
      <c r="A15" s="30">
        <v>1</v>
      </c>
      <c r="B15" s="66" t="s">
        <v>121</v>
      </c>
      <c r="C15" s="8">
        <v>32</v>
      </c>
      <c r="D15" s="8">
        <v>78</v>
      </c>
      <c r="E15" s="8">
        <v>84</v>
      </c>
      <c r="F15" s="39">
        <f>ROUNDDOWN((E15/C15),2)</f>
        <v>2.62</v>
      </c>
      <c r="G15" s="38">
        <v>6</v>
      </c>
      <c r="H15" s="39">
        <f>SUM(G15*100/D15)</f>
        <v>7.6923076923076925</v>
      </c>
      <c r="I15" s="8"/>
      <c r="J15" s="8"/>
      <c r="K15" s="8"/>
      <c r="L15" s="8"/>
      <c r="M15" s="56"/>
      <c r="N15" s="57">
        <v>3</v>
      </c>
      <c r="O15" s="38"/>
      <c r="P15" s="38"/>
      <c r="Q15" s="38">
        <v>3</v>
      </c>
      <c r="R15" s="38"/>
      <c r="S15" s="39">
        <f>SUM(N15*100/G15)</f>
        <v>50</v>
      </c>
      <c r="T15" s="37">
        <f>ROUNDDOWN((U15*E15/100),0)</f>
        <v>6</v>
      </c>
      <c r="U15" s="38">
        <v>8</v>
      </c>
      <c r="V15" s="38">
        <v>6</v>
      </c>
      <c r="W15" s="39">
        <f>SUM(V15*100/E15)</f>
        <v>7.1428571428571432</v>
      </c>
      <c r="X15" s="38"/>
      <c r="Y15" s="38"/>
      <c r="Z15" s="38"/>
      <c r="AA15" s="38"/>
      <c r="AB15" s="38"/>
    </row>
    <row r="16" spans="1:28" s="46" customFormat="1" ht="51" x14ac:dyDescent="0.25">
      <c r="A16" s="30">
        <v>2</v>
      </c>
      <c r="B16" s="31" t="s">
        <v>133</v>
      </c>
      <c r="C16" s="55">
        <v>14.7</v>
      </c>
      <c r="D16" s="8">
        <v>21</v>
      </c>
      <c r="E16" s="8">
        <v>42</v>
      </c>
      <c r="F16" s="39">
        <f>ROUNDDOWN((E16/C16),2)</f>
        <v>2.85</v>
      </c>
      <c r="G16" s="38">
        <v>1</v>
      </c>
      <c r="H16" s="39">
        <f>SUM(G16*100/D16)</f>
        <v>4.7619047619047619</v>
      </c>
      <c r="I16" s="8"/>
      <c r="J16" s="8"/>
      <c r="K16" s="8"/>
      <c r="L16" s="8"/>
      <c r="M16" s="56"/>
      <c r="N16" s="57">
        <v>0</v>
      </c>
      <c r="O16" s="38"/>
      <c r="P16" s="38"/>
      <c r="Q16" s="38"/>
      <c r="R16" s="38">
        <v>0</v>
      </c>
      <c r="S16" s="39">
        <f>SUM(N16*100/G16)</f>
        <v>0</v>
      </c>
      <c r="T16" s="37">
        <f>ROUNDDOWN((U16*E16/100),0)</f>
        <v>3</v>
      </c>
      <c r="U16" s="38">
        <v>8</v>
      </c>
      <c r="V16" s="38">
        <v>2</v>
      </c>
      <c r="W16" s="39">
        <f>SUM(V16*100/E16)</f>
        <v>4.7619047619047619</v>
      </c>
      <c r="X16" s="38"/>
      <c r="Y16" s="38"/>
      <c r="Z16" s="38"/>
      <c r="AA16" s="38"/>
      <c r="AB16" s="38"/>
    </row>
    <row r="17" spans="1:28" s="14" customFormat="1" ht="63.75" x14ac:dyDescent="0.25">
      <c r="A17" s="30">
        <v>3</v>
      </c>
      <c r="B17" s="31" t="s">
        <v>184</v>
      </c>
      <c r="C17" s="9">
        <v>20.7</v>
      </c>
      <c r="D17" s="9">
        <v>59</v>
      </c>
      <c r="E17" s="9">
        <v>60</v>
      </c>
      <c r="F17" s="32">
        <f t="shared" ref="F17" si="0">ROUNDDOWN((E17/C17),2)</f>
        <v>2.89</v>
      </c>
      <c r="G17" s="10">
        <v>4</v>
      </c>
      <c r="H17" s="39">
        <f t="shared" ref="H17" si="1">SUM(G17*100/D17)</f>
        <v>6.7796610169491522</v>
      </c>
      <c r="I17" s="9"/>
      <c r="J17" s="9"/>
      <c r="K17" s="9"/>
      <c r="L17" s="9"/>
      <c r="M17" s="34"/>
      <c r="N17" s="35">
        <v>4</v>
      </c>
      <c r="O17" s="10"/>
      <c r="P17" s="10"/>
      <c r="Q17" s="10">
        <v>3</v>
      </c>
      <c r="R17" s="10">
        <v>1</v>
      </c>
      <c r="S17" s="44">
        <f t="shared" ref="S17" si="2">SUM(N17*100/G17)</f>
        <v>100</v>
      </c>
      <c r="T17" s="37">
        <f t="shared" ref="T17" si="3">ROUNDDOWN((U17*E17/100),0)</f>
        <v>4</v>
      </c>
      <c r="U17" s="38">
        <v>8</v>
      </c>
      <c r="V17" s="10">
        <v>4</v>
      </c>
      <c r="W17" s="39">
        <f t="shared" ref="W17" si="4">SUM(V17*100/E17)</f>
        <v>6.666666666666667</v>
      </c>
      <c r="X17" s="38"/>
      <c r="Y17" s="38"/>
      <c r="Z17" s="38"/>
      <c r="AA17" s="38"/>
      <c r="AB17" s="38"/>
    </row>
    <row r="18" spans="1:28" s="46" customFormat="1" ht="54.75" customHeight="1" x14ac:dyDescent="0.25">
      <c r="A18" s="30">
        <v>4</v>
      </c>
      <c r="B18" s="31" t="s">
        <v>128</v>
      </c>
      <c r="C18" s="9">
        <v>56.1</v>
      </c>
      <c r="D18" s="9">
        <v>84</v>
      </c>
      <c r="E18" s="9">
        <v>90</v>
      </c>
      <c r="F18" s="32">
        <f t="shared" ref="F18:F47" si="5">ROUNDDOWN((E18/C18),2)</f>
        <v>1.6</v>
      </c>
      <c r="G18" s="10">
        <v>6</v>
      </c>
      <c r="H18" s="39">
        <f t="shared" ref="H18:H35" si="6">SUM(G18*100/D18)</f>
        <v>7.1428571428571432</v>
      </c>
      <c r="I18" s="9"/>
      <c r="J18" s="9"/>
      <c r="K18" s="9"/>
      <c r="L18" s="9"/>
      <c r="M18" s="34"/>
      <c r="N18" s="35">
        <v>5</v>
      </c>
      <c r="O18" s="10"/>
      <c r="P18" s="10"/>
      <c r="Q18" s="10">
        <v>4</v>
      </c>
      <c r="R18" s="10">
        <v>1</v>
      </c>
      <c r="S18" s="39">
        <f t="shared" ref="S18:S44" si="7">SUM(N18*100/G18)</f>
        <v>83.333333333333329</v>
      </c>
      <c r="T18" s="37">
        <f t="shared" ref="T18:T35" si="8">ROUNDDOWN((U18*E18/100),0)</f>
        <v>7</v>
      </c>
      <c r="U18" s="38">
        <v>8</v>
      </c>
      <c r="V18" s="10">
        <v>7</v>
      </c>
      <c r="W18" s="39">
        <f t="shared" ref="W18:W47" si="9">SUM(V18*100/E18)</f>
        <v>7.7777777777777777</v>
      </c>
      <c r="X18" s="10"/>
      <c r="Y18" s="10"/>
      <c r="Z18" s="10"/>
      <c r="AA18" s="10"/>
      <c r="AB18" s="10"/>
    </row>
    <row r="19" spans="1:28" s="46" customFormat="1" ht="51" x14ac:dyDescent="0.25">
      <c r="A19" s="30">
        <v>5</v>
      </c>
      <c r="B19" s="31" t="s">
        <v>131</v>
      </c>
      <c r="C19" s="55">
        <v>44.83</v>
      </c>
      <c r="D19" s="9">
        <v>48</v>
      </c>
      <c r="E19" s="9">
        <v>50</v>
      </c>
      <c r="F19" s="32">
        <f>ROUNDDOWN((E19/C19),2)</f>
        <v>1.1100000000000001</v>
      </c>
      <c r="G19" s="10">
        <v>2</v>
      </c>
      <c r="H19" s="39">
        <f t="shared" si="6"/>
        <v>4.166666666666667</v>
      </c>
      <c r="I19" s="9"/>
      <c r="J19" s="9"/>
      <c r="K19" s="9"/>
      <c r="L19" s="9"/>
      <c r="M19" s="34"/>
      <c r="N19" s="35">
        <v>1</v>
      </c>
      <c r="O19" s="10"/>
      <c r="P19" s="10"/>
      <c r="Q19" s="10">
        <v>1</v>
      </c>
      <c r="R19" s="10"/>
      <c r="S19" s="44">
        <f t="shared" si="7"/>
        <v>50</v>
      </c>
      <c r="T19" s="37">
        <f t="shared" si="8"/>
        <v>4</v>
      </c>
      <c r="U19" s="38">
        <v>8</v>
      </c>
      <c r="V19" s="10">
        <v>4</v>
      </c>
      <c r="W19" s="39">
        <f t="shared" si="9"/>
        <v>8</v>
      </c>
      <c r="X19" s="10"/>
      <c r="Y19" s="10"/>
      <c r="Z19" s="10"/>
      <c r="AA19" s="10"/>
      <c r="AB19" s="10"/>
    </row>
    <row r="20" spans="1:28" s="14" customFormat="1" ht="76.5" x14ac:dyDescent="0.25">
      <c r="A20" s="30">
        <v>6</v>
      </c>
      <c r="B20" s="31" t="s">
        <v>139</v>
      </c>
      <c r="C20" s="9">
        <v>54.24</v>
      </c>
      <c r="D20" s="9">
        <v>31</v>
      </c>
      <c r="E20" s="9">
        <v>37</v>
      </c>
      <c r="F20" s="32">
        <f t="shared" si="5"/>
        <v>0.68</v>
      </c>
      <c r="G20" s="10">
        <v>1</v>
      </c>
      <c r="H20" s="39">
        <f t="shared" si="6"/>
        <v>3.225806451612903</v>
      </c>
      <c r="I20" s="9"/>
      <c r="J20" s="9"/>
      <c r="K20" s="9"/>
      <c r="L20" s="9"/>
      <c r="M20" s="34"/>
      <c r="N20" s="35">
        <v>0</v>
      </c>
      <c r="O20" s="10"/>
      <c r="P20" s="10"/>
      <c r="Q20" s="10"/>
      <c r="R20" s="10"/>
      <c r="S20" s="44">
        <f t="shared" si="7"/>
        <v>0</v>
      </c>
      <c r="T20" s="37">
        <f t="shared" si="8"/>
        <v>1</v>
      </c>
      <c r="U20" s="38">
        <v>5</v>
      </c>
      <c r="V20" s="10">
        <v>1</v>
      </c>
      <c r="W20" s="39">
        <f t="shared" si="9"/>
        <v>2.7027027027027026</v>
      </c>
      <c r="X20" s="10"/>
      <c r="Y20" s="10"/>
      <c r="Z20" s="10"/>
      <c r="AA20" s="10"/>
      <c r="AB20" s="10"/>
    </row>
    <row r="21" spans="1:28" s="14" customFormat="1" ht="38.25" x14ac:dyDescent="0.25">
      <c r="A21" s="30">
        <v>7</v>
      </c>
      <c r="B21" s="31" t="s">
        <v>173</v>
      </c>
      <c r="C21" s="55">
        <v>43.6</v>
      </c>
      <c r="D21" s="9">
        <v>44</v>
      </c>
      <c r="E21" s="9">
        <v>47</v>
      </c>
      <c r="F21" s="32">
        <f t="shared" si="5"/>
        <v>1.07</v>
      </c>
      <c r="G21" s="10">
        <v>2</v>
      </c>
      <c r="H21" s="39">
        <f t="shared" si="6"/>
        <v>4.5454545454545459</v>
      </c>
      <c r="I21" s="9"/>
      <c r="J21" s="9"/>
      <c r="K21" s="9"/>
      <c r="L21" s="9"/>
      <c r="M21" s="34"/>
      <c r="N21" s="35">
        <v>1</v>
      </c>
      <c r="O21" s="10"/>
      <c r="P21" s="10"/>
      <c r="Q21" s="10"/>
      <c r="R21" s="10">
        <v>1</v>
      </c>
      <c r="S21" s="44">
        <f t="shared" si="7"/>
        <v>50</v>
      </c>
      <c r="T21" s="37">
        <f t="shared" si="8"/>
        <v>3</v>
      </c>
      <c r="U21" s="38">
        <v>8</v>
      </c>
      <c r="V21" s="10">
        <v>3</v>
      </c>
      <c r="W21" s="39">
        <f t="shared" si="9"/>
        <v>6.3829787234042552</v>
      </c>
      <c r="X21" s="10"/>
      <c r="Y21" s="10"/>
      <c r="Z21" s="10"/>
      <c r="AA21" s="10"/>
      <c r="AB21" s="10"/>
    </row>
    <row r="22" spans="1:28" s="14" customFormat="1" ht="76.5" x14ac:dyDescent="0.25">
      <c r="A22" s="30">
        <v>8</v>
      </c>
      <c r="B22" s="31" t="s">
        <v>130</v>
      </c>
      <c r="C22" s="55">
        <v>142.22999999999999</v>
      </c>
      <c r="D22" s="9">
        <v>192</v>
      </c>
      <c r="E22" s="9">
        <v>209</v>
      </c>
      <c r="F22" s="32">
        <f t="shared" si="5"/>
        <v>1.46</v>
      </c>
      <c r="G22" s="10">
        <v>9</v>
      </c>
      <c r="H22" s="39">
        <f t="shared" si="6"/>
        <v>4.6875</v>
      </c>
      <c r="I22" s="9"/>
      <c r="J22" s="9"/>
      <c r="K22" s="9"/>
      <c r="L22" s="9"/>
      <c r="M22" s="34"/>
      <c r="N22" s="35">
        <v>0</v>
      </c>
      <c r="O22" s="10"/>
      <c r="P22" s="10"/>
      <c r="Q22" s="10"/>
      <c r="R22" s="10"/>
      <c r="S22" s="44">
        <f t="shared" si="7"/>
        <v>0</v>
      </c>
      <c r="T22" s="37">
        <f t="shared" si="8"/>
        <v>16</v>
      </c>
      <c r="U22" s="38">
        <v>8</v>
      </c>
      <c r="V22" s="10">
        <v>16</v>
      </c>
      <c r="W22" s="39">
        <f t="shared" si="9"/>
        <v>7.6555023923444976</v>
      </c>
      <c r="X22" s="10"/>
      <c r="Y22" s="10"/>
      <c r="Z22" s="10"/>
      <c r="AA22" s="10"/>
      <c r="AB22" s="10"/>
    </row>
    <row r="23" spans="1:28" s="14" customFormat="1" ht="51" x14ac:dyDescent="0.25">
      <c r="A23" s="30">
        <v>9</v>
      </c>
      <c r="B23" s="31" t="s">
        <v>129</v>
      </c>
      <c r="C23" s="55">
        <v>38.130000000000003</v>
      </c>
      <c r="D23" s="9">
        <v>62</v>
      </c>
      <c r="E23" s="9">
        <v>67</v>
      </c>
      <c r="F23" s="32">
        <f t="shared" si="5"/>
        <v>1.75</v>
      </c>
      <c r="G23" s="10">
        <v>3</v>
      </c>
      <c r="H23" s="39">
        <f t="shared" si="6"/>
        <v>4.838709677419355</v>
      </c>
      <c r="I23" s="9"/>
      <c r="J23" s="9"/>
      <c r="K23" s="9"/>
      <c r="L23" s="9"/>
      <c r="M23" s="34"/>
      <c r="N23" s="35">
        <v>1</v>
      </c>
      <c r="O23" s="10"/>
      <c r="P23" s="10"/>
      <c r="Q23" s="10"/>
      <c r="R23" s="10">
        <v>1</v>
      </c>
      <c r="S23" s="44">
        <f t="shared" si="7"/>
        <v>33.333333333333336</v>
      </c>
      <c r="T23" s="37">
        <f t="shared" si="8"/>
        <v>5</v>
      </c>
      <c r="U23" s="38">
        <v>8</v>
      </c>
      <c r="V23" s="10">
        <v>5</v>
      </c>
      <c r="W23" s="39">
        <f t="shared" si="9"/>
        <v>7.4626865671641793</v>
      </c>
      <c r="X23" s="10"/>
      <c r="Y23" s="10"/>
      <c r="Z23" s="10"/>
      <c r="AA23" s="10"/>
      <c r="AB23" s="10"/>
    </row>
    <row r="24" spans="1:28" s="14" customFormat="1" ht="51" x14ac:dyDescent="0.25">
      <c r="A24" s="30">
        <v>10</v>
      </c>
      <c r="B24" s="31" t="s">
        <v>266</v>
      </c>
      <c r="C24" s="9">
        <v>171.4</v>
      </c>
      <c r="D24" s="9">
        <v>93</v>
      </c>
      <c r="E24" s="9">
        <v>93</v>
      </c>
      <c r="F24" s="32">
        <f t="shared" si="5"/>
        <v>0.54</v>
      </c>
      <c r="G24" s="10">
        <v>4</v>
      </c>
      <c r="H24" s="39">
        <f t="shared" si="6"/>
        <v>4.301075268817204</v>
      </c>
      <c r="I24" s="9"/>
      <c r="J24" s="9"/>
      <c r="K24" s="9"/>
      <c r="L24" s="9"/>
      <c r="M24" s="34"/>
      <c r="N24" s="35">
        <v>3</v>
      </c>
      <c r="O24" s="10"/>
      <c r="P24" s="10"/>
      <c r="Q24" s="10">
        <v>2</v>
      </c>
      <c r="R24" s="10">
        <v>1</v>
      </c>
      <c r="S24" s="44">
        <f t="shared" si="7"/>
        <v>75</v>
      </c>
      <c r="T24" s="37">
        <f t="shared" si="8"/>
        <v>4</v>
      </c>
      <c r="U24" s="38">
        <v>5</v>
      </c>
      <c r="V24" s="10">
        <v>4</v>
      </c>
      <c r="W24" s="39">
        <f t="shared" si="9"/>
        <v>4.301075268817204</v>
      </c>
      <c r="X24" s="10"/>
      <c r="Y24" s="10"/>
      <c r="Z24" s="10"/>
      <c r="AA24" s="10"/>
      <c r="AB24" s="10"/>
    </row>
    <row r="25" spans="1:28" s="14" customFormat="1" ht="51" x14ac:dyDescent="0.25">
      <c r="A25" s="30">
        <v>11</v>
      </c>
      <c r="B25" s="31" t="s">
        <v>267</v>
      </c>
      <c r="C25" s="9">
        <v>41.6</v>
      </c>
      <c r="D25" s="9">
        <v>24</v>
      </c>
      <c r="E25" s="9">
        <v>24</v>
      </c>
      <c r="F25" s="32">
        <f t="shared" si="5"/>
        <v>0.56999999999999995</v>
      </c>
      <c r="G25" s="10">
        <v>1</v>
      </c>
      <c r="H25" s="39">
        <v>0</v>
      </c>
      <c r="I25" s="9"/>
      <c r="J25" s="9"/>
      <c r="K25" s="9"/>
      <c r="L25" s="9"/>
      <c r="M25" s="34"/>
      <c r="N25" s="35">
        <v>0</v>
      </c>
      <c r="O25" s="10"/>
      <c r="P25" s="10"/>
      <c r="Q25" s="10"/>
      <c r="R25" s="10"/>
      <c r="S25" s="44">
        <v>0</v>
      </c>
      <c r="T25" s="37">
        <f t="shared" si="8"/>
        <v>1</v>
      </c>
      <c r="U25" s="38">
        <v>5</v>
      </c>
      <c r="V25" s="10">
        <v>1</v>
      </c>
      <c r="W25" s="39">
        <f t="shared" si="9"/>
        <v>4.166666666666667</v>
      </c>
      <c r="X25" s="10"/>
      <c r="Y25" s="10"/>
      <c r="Z25" s="10"/>
      <c r="AA25" s="10"/>
      <c r="AB25" s="10"/>
    </row>
    <row r="26" spans="1:28" s="14" customFormat="1" ht="63.75" x14ac:dyDescent="0.25">
      <c r="A26" s="30">
        <v>12</v>
      </c>
      <c r="B26" s="31" t="s">
        <v>99</v>
      </c>
      <c r="C26" s="54">
        <v>111.9</v>
      </c>
      <c r="D26" s="9">
        <v>55</v>
      </c>
      <c r="E26" s="9">
        <v>55</v>
      </c>
      <c r="F26" s="32">
        <f t="shared" si="5"/>
        <v>0.49</v>
      </c>
      <c r="G26" s="10">
        <v>1</v>
      </c>
      <c r="H26" s="39">
        <v>0</v>
      </c>
      <c r="I26" s="9"/>
      <c r="J26" s="9"/>
      <c r="K26" s="9"/>
      <c r="L26" s="9"/>
      <c r="M26" s="34"/>
      <c r="N26" s="35">
        <v>0</v>
      </c>
      <c r="O26" s="10"/>
      <c r="P26" s="10"/>
      <c r="Q26" s="10">
        <v>0</v>
      </c>
      <c r="R26" s="10">
        <v>0</v>
      </c>
      <c r="S26" s="44">
        <f t="shared" si="7"/>
        <v>0</v>
      </c>
      <c r="T26" s="37">
        <f t="shared" si="8"/>
        <v>2</v>
      </c>
      <c r="U26" s="38">
        <v>5</v>
      </c>
      <c r="V26" s="10">
        <v>2</v>
      </c>
      <c r="W26" s="39">
        <f t="shared" si="9"/>
        <v>3.6363636363636362</v>
      </c>
      <c r="X26" s="10"/>
      <c r="Y26" s="10"/>
      <c r="Z26" s="10"/>
      <c r="AA26" s="10"/>
      <c r="AB26" s="10"/>
    </row>
    <row r="27" spans="1:28" s="14" customFormat="1" ht="58.5" customHeight="1" x14ac:dyDescent="0.25">
      <c r="A27" s="30">
        <v>13</v>
      </c>
      <c r="B27" s="31" t="s">
        <v>217</v>
      </c>
      <c r="C27" s="54">
        <v>45</v>
      </c>
      <c r="D27" s="9">
        <v>125</v>
      </c>
      <c r="E27" s="9">
        <v>134</v>
      </c>
      <c r="F27" s="32">
        <f>ROUNDDOWN((E27/C27),2)</f>
        <v>2.97</v>
      </c>
      <c r="G27" s="10">
        <v>7</v>
      </c>
      <c r="H27" s="39">
        <f t="shared" si="6"/>
        <v>5.6</v>
      </c>
      <c r="I27" s="9"/>
      <c r="J27" s="9"/>
      <c r="K27" s="9"/>
      <c r="L27" s="9"/>
      <c r="M27" s="34"/>
      <c r="N27" s="35">
        <v>7</v>
      </c>
      <c r="O27" s="10"/>
      <c r="P27" s="10"/>
      <c r="Q27" s="10">
        <v>5</v>
      </c>
      <c r="R27" s="10">
        <v>2</v>
      </c>
      <c r="S27" s="44">
        <f t="shared" si="7"/>
        <v>100</v>
      </c>
      <c r="T27" s="37">
        <f>ROUNDDOWN((U27*E27/100),0)</f>
        <v>10</v>
      </c>
      <c r="U27" s="38">
        <v>8</v>
      </c>
      <c r="V27" s="10">
        <v>10</v>
      </c>
      <c r="W27" s="39">
        <f t="shared" si="9"/>
        <v>7.4626865671641793</v>
      </c>
      <c r="X27" s="10"/>
      <c r="Y27" s="10"/>
      <c r="Z27" s="10"/>
      <c r="AA27" s="10"/>
      <c r="AB27" s="10"/>
    </row>
    <row r="28" spans="1:28" s="14" customFormat="1" ht="91.5" customHeight="1" x14ac:dyDescent="0.25">
      <c r="A28" s="30">
        <v>14</v>
      </c>
      <c r="B28" s="31" t="s">
        <v>218</v>
      </c>
      <c r="C28" s="54">
        <v>46.61</v>
      </c>
      <c r="D28" s="9">
        <v>67</v>
      </c>
      <c r="E28" s="9">
        <v>73</v>
      </c>
      <c r="F28" s="32">
        <f t="shared" si="5"/>
        <v>1.56</v>
      </c>
      <c r="G28" s="10">
        <v>5</v>
      </c>
      <c r="H28" s="39">
        <f t="shared" si="6"/>
        <v>7.4626865671641793</v>
      </c>
      <c r="I28" s="9"/>
      <c r="J28" s="9"/>
      <c r="K28" s="9"/>
      <c r="L28" s="9"/>
      <c r="M28" s="34"/>
      <c r="N28" s="35">
        <v>5</v>
      </c>
      <c r="O28" s="10"/>
      <c r="P28" s="10"/>
      <c r="Q28" s="10">
        <v>4</v>
      </c>
      <c r="R28" s="10">
        <v>1</v>
      </c>
      <c r="S28" s="44">
        <f t="shared" si="7"/>
        <v>100</v>
      </c>
      <c r="T28" s="37">
        <f t="shared" si="8"/>
        <v>5</v>
      </c>
      <c r="U28" s="38">
        <v>8</v>
      </c>
      <c r="V28" s="10">
        <v>5</v>
      </c>
      <c r="W28" s="39">
        <f t="shared" si="9"/>
        <v>6.8493150684931505</v>
      </c>
      <c r="X28" s="10"/>
      <c r="Y28" s="10"/>
      <c r="Z28" s="10"/>
      <c r="AA28" s="10"/>
      <c r="AB28" s="10"/>
    </row>
    <row r="29" spans="1:28" s="14" customFormat="1" ht="78" customHeight="1" x14ac:dyDescent="0.25">
      <c r="A29" s="30">
        <v>15</v>
      </c>
      <c r="B29" s="31" t="s">
        <v>219</v>
      </c>
      <c r="C29" s="32">
        <v>39.42</v>
      </c>
      <c r="D29" s="9">
        <v>94</v>
      </c>
      <c r="E29" s="9">
        <v>91</v>
      </c>
      <c r="F29" s="32">
        <f>ROUNDDOWN((E29/C29),2)</f>
        <v>2.2999999999999998</v>
      </c>
      <c r="G29" s="10">
        <v>7</v>
      </c>
      <c r="H29" s="39">
        <f t="shared" si="6"/>
        <v>7.4468085106382977</v>
      </c>
      <c r="I29" s="9"/>
      <c r="J29" s="9"/>
      <c r="K29" s="9"/>
      <c r="L29" s="9"/>
      <c r="M29" s="34"/>
      <c r="N29" s="35">
        <v>7</v>
      </c>
      <c r="O29" s="10"/>
      <c r="P29" s="10"/>
      <c r="Q29" s="10">
        <v>5</v>
      </c>
      <c r="R29" s="10">
        <v>2</v>
      </c>
      <c r="S29" s="44">
        <f t="shared" si="7"/>
        <v>100</v>
      </c>
      <c r="T29" s="37">
        <f t="shared" si="8"/>
        <v>7</v>
      </c>
      <c r="U29" s="38">
        <v>8</v>
      </c>
      <c r="V29" s="10">
        <v>7</v>
      </c>
      <c r="W29" s="39">
        <f t="shared" si="9"/>
        <v>7.6923076923076925</v>
      </c>
      <c r="X29" s="10"/>
      <c r="Y29" s="10"/>
      <c r="Z29" s="10"/>
      <c r="AA29" s="10"/>
      <c r="AB29" s="10"/>
    </row>
    <row r="30" spans="1:28" s="14" customFormat="1" ht="55.5" customHeight="1" x14ac:dyDescent="0.25">
      <c r="A30" s="30">
        <v>16</v>
      </c>
      <c r="B30" s="31" t="s">
        <v>220</v>
      </c>
      <c r="C30" s="55">
        <v>27.3</v>
      </c>
      <c r="D30" s="9">
        <v>96</v>
      </c>
      <c r="E30" s="9">
        <v>108</v>
      </c>
      <c r="F30" s="32">
        <f t="shared" si="5"/>
        <v>3.95</v>
      </c>
      <c r="G30" s="10">
        <v>4</v>
      </c>
      <c r="H30" s="39">
        <f t="shared" si="6"/>
        <v>4.166666666666667</v>
      </c>
      <c r="I30" s="9"/>
      <c r="J30" s="9"/>
      <c r="K30" s="9"/>
      <c r="L30" s="9"/>
      <c r="M30" s="34"/>
      <c r="N30" s="35">
        <v>4</v>
      </c>
      <c r="O30" s="10"/>
      <c r="P30" s="10"/>
      <c r="Q30" s="10">
        <v>3</v>
      </c>
      <c r="R30" s="10">
        <v>1</v>
      </c>
      <c r="S30" s="44">
        <f t="shared" si="7"/>
        <v>100</v>
      </c>
      <c r="T30" s="37">
        <f t="shared" si="8"/>
        <v>12</v>
      </c>
      <c r="U30" s="38">
        <v>12</v>
      </c>
      <c r="V30" s="10">
        <v>4</v>
      </c>
      <c r="W30" s="39">
        <f t="shared" si="9"/>
        <v>3.7037037037037037</v>
      </c>
      <c r="X30" s="10"/>
      <c r="Y30" s="10"/>
      <c r="Z30" s="10"/>
      <c r="AA30" s="10"/>
      <c r="AB30" s="10"/>
    </row>
    <row r="31" spans="1:28" s="14" customFormat="1" ht="51" x14ac:dyDescent="0.25">
      <c r="A31" s="30">
        <v>17</v>
      </c>
      <c r="B31" s="31" t="s">
        <v>221</v>
      </c>
      <c r="C31" s="55">
        <v>43.89</v>
      </c>
      <c r="D31" s="9">
        <v>54</v>
      </c>
      <c r="E31" s="9">
        <v>54</v>
      </c>
      <c r="F31" s="32">
        <f t="shared" si="5"/>
        <v>1.23</v>
      </c>
      <c r="G31" s="10">
        <v>3</v>
      </c>
      <c r="H31" s="39">
        <f t="shared" si="6"/>
        <v>5.5555555555555554</v>
      </c>
      <c r="I31" s="9"/>
      <c r="J31" s="9"/>
      <c r="K31" s="9"/>
      <c r="L31" s="9"/>
      <c r="M31" s="34"/>
      <c r="N31" s="35">
        <v>3</v>
      </c>
      <c r="O31" s="10"/>
      <c r="P31" s="10"/>
      <c r="Q31" s="10">
        <v>2</v>
      </c>
      <c r="R31" s="10">
        <v>1</v>
      </c>
      <c r="S31" s="44">
        <f t="shared" si="7"/>
        <v>100</v>
      </c>
      <c r="T31" s="37">
        <f t="shared" si="8"/>
        <v>4</v>
      </c>
      <c r="U31" s="38">
        <v>8</v>
      </c>
      <c r="V31" s="10">
        <v>3</v>
      </c>
      <c r="W31" s="39">
        <f t="shared" si="9"/>
        <v>5.5555555555555554</v>
      </c>
      <c r="X31" s="10"/>
      <c r="Y31" s="10"/>
      <c r="Z31" s="10"/>
      <c r="AA31" s="10"/>
      <c r="AB31" s="10"/>
    </row>
    <row r="32" spans="1:28" s="14" customFormat="1" ht="76.5" x14ac:dyDescent="0.25">
      <c r="A32" s="30">
        <v>18</v>
      </c>
      <c r="B32" s="31" t="s">
        <v>215</v>
      </c>
      <c r="C32" s="9">
        <v>40.11</v>
      </c>
      <c r="D32" s="9">
        <v>40</v>
      </c>
      <c r="E32" s="9">
        <v>45</v>
      </c>
      <c r="F32" s="32">
        <f t="shared" si="5"/>
        <v>1.1200000000000001</v>
      </c>
      <c r="G32" s="10">
        <v>2</v>
      </c>
      <c r="H32" s="39">
        <f t="shared" si="6"/>
        <v>5</v>
      </c>
      <c r="I32" s="9"/>
      <c r="J32" s="9"/>
      <c r="K32" s="9"/>
      <c r="L32" s="9"/>
      <c r="M32" s="34"/>
      <c r="N32" s="35">
        <v>2</v>
      </c>
      <c r="O32" s="10"/>
      <c r="P32" s="10"/>
      <c r="Q32" s="10">
        <v>1</v>
      </c>
      <c r="R32" s="10">
        <v>1</v>
      </c>
      <c r="S32" s="44">
        <f t="shared" si="7"/>
        <v>100</v>
      </c>
      <c r="T32" s="37">
        <f t="shared" si="8"/>
        <v>3</v>
      </c>
      <c r="U32" s="38">
        <v>8</v>
      </c>
      <c r="V32" s="10">
        <v>2</v>
      </c>
      <c r="W32" s="39">
        <f t="shared" si="9"/>
        <v>4.4444444444444446</v>
      </c>
      <c r="X32" s="10"/>
      <c r="Y32" s="10"/>
      <c r="Z32" s="10"/>
      <c r="AA32" s="10"/>
      <c r="AB32" s="10"/>
    </row>
    <row r="33" spans="1:28" s="14" customFormat="1" ht="76.5" x14ac:dyDescent="0.25">
      <c r="A33" s="30">
        <v>19</v>
      </c>
      <c r="B33" s="31" t="s">
        <v>216</v>
      </c>
      <c r="C33" s="9">
        <v>85.87</v>
      </c>
      <c r="D33" s="9">
        <v>143</v>
      </c>
      <c r="E33" s="9">
        <v>165</v>
      </c>
      <c r="F33" s="32">
        <f t="shared" si="5"/>
        <v>1.92</v>
      </c>
      <c r="G33" s="10">
        <v>7</v>
      </c>
      <c r="H33" s="39">
        <f t="shared" si="6"/>
        <v>4.895104895104895</v>
      </c>
      <c r="I33" s="9"/>
      <c r="J33" s="9"/>
      <c r="K33" s="9"/>
      <c r="L33" s="9"/>
      <c r="M33" s="34"/>
      <c r="N33" s="35">
        <v>1</v>
      </c>
      <c r="O33" s="10"/>
      <c r="P33" s="10"/>
      <c r="Q33" s="10">
        <v>1</v>
      </c>
      <c r="R33" s="10"/>
      <c r="S33" s="44">
        <f t="shared" si="7"/>
        <v>14.285714285714286</v>
      </c>
      <c r="T33" s="37">
        <f t="shared" si="8"/>
        <v>13</v>
      </c>
      <c r="U33" s="38">
        <v>8</v>
      </c>
      <c r="V33" s="10">
        <v>7</v>
      </c>
      <c r="W33" s="39">
        <f t="shared" si="9"/>
        <v>4.2424242424242422</v>
      </c>
      <c r="X33" s="10"/>
      <c r="Y33" s="10"/>
      <c r="Z33" s="10"/>
      <c r="AA33" s="10"/>
      <c r="AB33" s="10"/>
    </row>
    <row r="34" spans="1:28" s="14" customFormat="1" ht="51" x14ac:dyDescent="0.25">
      <c r="A34" s="30">
        <v>20</v>
      </c>
      <c r="B34" s="31" t="s">
        <v>222</v>
      </c>
      <c r="C34" s="9">
        <v>35.299999999999997</v>
      </c>
      <c r="D34" s="9">
        <v>53</v>
      </c>
      <c r="E34" s="9">
        <v>53</v>
      </c>
      <c r="F34" s="32">
        <f t="shared" si="5"/>
        <v>1.5</v>
      </c>
      <c r="G34" s="10">
        <v>2</v>
      </c>
      <c r="H34" s="39">
        <f t="shared" si="6"/>
        <v>3.7735849056603774</v>
      </c>
      <c r="I34" s="9"/>
      <c r="J34" s="9"/>
      <c r="K34" s="9"/>
      <c r="L34" s="9"/>
      <c r="M34" s="34"/>
      <c r="N34" s="35">
        <v>2</v>
      </c>
      <c r="O34" s="10"/>
      <c r="P34" s="10"/>
      <c r="Q34" s="10">
        <v>1</v>
      </c>
      <c r="R34" s="10">
        <v>1</v>
      </c>
      <c r="S34" s="44">
        <f t="shared" si="7"/>
        <v>100</v>
      </c>
      <c r="T34" s="37">
        <f t="shared" si="8"/>
        <v>4</v>
      </c>
      <c r="U34" s="38">
        <v>8</v>
      </c>
      <c r="V34" s="10">
        <v>2</v>
      </c>
      <c r="W34" s="39">
        <f t="shared" si="9"/>
        <v>3.7735849056603774</v>
      </c>
      <c r="X34" s="10"/>
      <c r="Y34" s="10"/>
      <c r="Z34" s="10"/>
      <c r="AA34" s="10"/>
      <c r="AB34" s="10"/>
    </row>
    <row r="35" spans="1:28" ht="38.25" x14ac:dyDescent="0.25">
      <c r="A35" s="30">
        <v>21</v>
      </c>
      <c r="B35" s="31" t="s">
        <v>174</v>
      </c>
      <c r="C35" s="9">
        <v>49.7</v>
      </c>
      <c r="D35" s="9">
        <v>68</v>
      </c>
      <c r="E35" s="9">
        <v>82</v>
      </c>
      <c r="F35" s="32">
        <f>ROUNDDOWN((E35/C35),2)</f>
        <v>1.64</v>
      </c>
      <c r="G35" s="10">
        <v>3</v>
      </c>
      <c r="H35" s="39">
        <f t="shared" si="6"/>
        <v>4.4117647058823533</v>
      </c>
      <c r="I35" s="9"/>
      <c r="J35" s="9"/>
      <c r="K35" s="9"/>
      <c r="L35" s="9"/>
      <c r="M35" s="34"/>
      <c r="N35" s="35">
        <v>3</v>
      </c>
      <c r="O35" s="10"/>
      <c r="P35" s="10"/>
      <c r="Q35" s="10">
        <v>2</v>
      </c>
      <c r="R35" s="10">
        <v>1</v>
      </c>
      <c r="S35" s="44">
        <f t="shared" si="7"/>
        <v>100</v>
      </c>
      <c r="T35" s="37">
        <f t="shared" si="8"/>
        <v>6</v>
      </c>
      <c r="U35" s="38">
        <v>8</v>
      </c>
      <c r="V35" s="10">
        <v>4</v>
      </c>
      <c r="W35" s="39">
        <f t="shared" si="9"/>
        <v>4.8780487804878048</v>
      </c>
      <c r="X35" s="10"/>
      <c r="Y35" s="10"/>
      <c r="Z35" s="10"/>
      <c r="AA35" s="10"/>
      <c r="AB35" s="10"/>
    </row>
    <row r="36" spans="1:28" s="14" customFormat="1" ht="38.25" x14ac:dyDescent="0.25">
      <c r="A36" s="30">
        <v>22</v>
      </c>
      <c r="B36" s="31" t="s">
        <v>175</v>
      </c>
      <c r="C36" s="54">
        <v>30</v>
      </c>
      <c r="D36" s="9">
        <v>75</v>
      </c>
      <c r="E36" s="9">
        <v>69</v>
      </c>
      <c r="F36" s="32">
        <f t="shared" si="5"/>
        <v>2.2999999999999998</v>
      </c>
      <c r="G36" s="10">
        <v>4</v>
      </c>
      <c r="H36" s="39">
        <f t="shared" ref="H36:H43" si="10">SUM(G36*100/D36)</f>
        <v>5.333333333333333</v>
      </c>
      <c r="I36" s="9"/>
      <c r="J36" s="9"/>
      <c r="K36" s="9"/>
      <c r="L36" s="9"/>
      <c r="M36" s="34"/>
      <c r="N36" s="35">
        <v>4</v>
      </c>
      <c r="O36" s="10"/>
      <c r="P36" s="10"/>
      <c r="Q36" s="10">
        <v>3</v>
      </c>
      <c r="R36" s="10">
        <v>1</v>
      </c>
      <c r="S36" s="44">
        <f t="shared" si="7"/>
        <v>100</v>
      </c>
      <c r="T36" s="37">
        <f>ROUNDDOWN((U36*E36/100),0)</f>
        <v>5</v>
      </c>
      <c r="U36" s="38">
        <v>8</v>
      </c>
      <c r="V36" s="67">
        <v>5</v>
      </c>
      <c r="W36" s="39">
        <f t="shared" si="9"/>
        <v>7.2463768115942031</v>
      </c>
      <c r="X36" s="10"/>
      <c r="Y36" s="10"/>
      <c r="Z36" s="10"/>
      <c r="AA36" s="10"/>
      <c r="AB36" s="10"/>
    </row>
    <row r="37" spans="1:28" ht="51" x14ac:dyDescent="0.25">
      <c r="A37" s="30">
        <v>23</v>
      </c>
      <c r="B37" s="31" t="s">
        <v>123</v>
      </c>
      <c r="C37" s="9">
        <v>32.299999999999997</v>
      </c>
      <c r="D37" s="9">
        <v>58</v>
      </c>
      <c r="E37" s="9">
        <v>58</v>
      </c>
      <c r="F37" s="32">
        <f t="shared" ref="F37" si="11">ROUNDDOWN((E37/C37),2)</f>
        <v>1.79</v>
      </c>
      <c r="G37" s="10">
        <v>4</v>
      </c>
      <c r="H37" s="39">
        <f t="shared" ref="H37" si="12">SUM(G37*100/D37)</f>
        <v>6.8965517241379306</v>
      </c>
      <c r="I37" s="9"/>
      <c r="J37" s="9"/>
      <c r="K37" s="9"/>
      <c r="L37" s="9"/>
      <c r="M37" s="34"/>
      <c r="N37" s="35">
        <v>4</v>
      </c>
      <c r="O37" s="10"/>
      <c r="P37" s="10"/>
      <c r="Q37" s="10">
        <v>3</v>
      </c>
      <c r="R37" s="10">
        <v>1</v>
      </c>
      <c r="S37" s="44">
        <f t="shared" si="7"/>
        <v>100</v>
      </c>
      <c r="T37" s="37">
        <f>ROUNDDOWN((U37*E37/100),0)</f>
        <v>4</v>
      </c>
      <c r="U37" s="38">
        <v>8</v>
      </c>
      <c r="V37" s="10">
        <v>4</v>
      </c>
      <c r="W37" s="39">
        <f t="shared" ref="W37" si="13">SUM(V37*100/E37)</f>
        <v>6.8965517241379306</v>
      </c>
      <c r="X37" s="10"/>
      <c r="Y37" s="10"/>
      <c r="Z37" s="10"/>
      <c r="AA37" s="10"/>
      <c r="AB37" s="10"/>
    </row>
    <row r="38" spans="1:28" s="14" customFormat="1" ht="89.25" x14ac:dyDescent="0.25">
      <c r="A38" s="30">
        <v>24</v>
      </c>
      <c r="B38" s="31" t="s">
        <v>185</v>
      </c>
      <c r="C38" s="54">
        <v>173</v>
      </c>
      <c r="D38" s="9">
        <v>327</v>
      </c>
      <c r="E38" s="9">
        <v>336</v>
      </c>
      <c r="F38" s="32">
        <f t="shared" si="5"/>
        <v>1.94</v>
      </c>
      <c r="G38" s="10">
        <v>26</v>
      </c>
      <c r="H38" s="39">
        <f t="shared" si="10"/>
        <v>7.951070336391437</v>
      </c>
      <c r="I38" s="9"/>
      <c r="J38" s="9"/>
      <c r="K38" s="9"/>
      <c r="L38" s="9"/>
      <c r="M38" s="34"/>
      <c r="N38" s="35">
        <v>20</v>
      </c>
      <c r="O38" s="10"/>
      <c r="P38" s="10"/>
      <c r="Q38" s="10">
        <v>19</v>
      </c>
      <c r="R38" s="10">
        <v>1</v>
      </c>
      <c r="S38" s="44">
        <f t="shared" si="7"/>
        <v>76.92307692307692</v>
      </c>
      <c r="T38" s="37">
        <f t="shared" ref="T38:T47" si="14">ROUNDDOWN((U38*E38/100),0)</f>
        <v>26</v>
      </c>
      <c r="U38" s="38">
        <v>8</v>
      </c>
      <c r="V38" s="10">
        <v>26</v>
      </c>
      <c r="W38" s="39">
        <f t="shared" si="9"/>
        <v>7.7380952380952381</v>
      </c>
      <c r="X38" s="10"/>
      <c r="Y38" s="10"/>
      <c r="Z38" s="10"/>
      <c r="AA38" s="10"/>
      <c r="AB38" s="10"/>
    </row>
    <row r="39" spans="1:28" s="14" customFormat="1" ht="38.25" x14ac:dyDescent="0.25">
      <c r="A39" s="30">
        <v>25</v>
      </c>
      <c r="B39" s="31" t="s">
        <v>126</v>
      </c>
      <c r="C39" s="54">
        <v>44</v>
      </c>
      <c r="D39" s="9">
        <v>120</v>
      </c>
      <c r="E39" s="9">
        <v>120</v>
      </c>
      <c r="F39" s="32">
        <f t="shared" si="5"/>
        <v>2.72</v>
      </c>
      <c r="G39" s="10">
        <v>9</v>
      </c>
      <c r="H39" s="39">
        <f t="shared" si="10"/>
        <v>7.5</v>
      </c>
      <c r="I39" s="9"/>
      <c r="J39" s="9"/>
      <c r="K39" s="9"/>
      <c r="L39" s="9"/>
      <c r="M39" s="34"/>
      <c r="N39" s="35">
        <v>1</v>
      </c>
      <c r="O39" s="10"/>
      <c r="P39" s="10"/>
      <c r="Q39" s="10">
        <v>1</v>
      </c>
      <c r="R39" s="10"/>
      <c r="S39" s="44">
        <f t="shared" si="7"/>
        <v>11.111111111111111</v>
      </c>
      <c r="T39" s="37">
        <f t="shared" si="14"/>
        <v>9</v>
      </c>
      <c r="U39" s="38">
        <v>8</v>
      </c>
      <c r="V39" s="10">
        <v>9</v>
      </c>
      <c r="W39" s="39">
        <f t="shared" si="9"/>
        <v>7.5</v>
      </c>
      <c r="X39" s="10"/>
      <c r="Y39" s="10"/>
      <c r="Z39" s="10"/>
      <c r="AA39" s="10"/>
      <c r="AB39" s="10"/>
    </row>
    <row r="40" spans="1:28" s="14" customFormat="1" ht="38.25" x14ac:dyDescent="0.25">
      <c r="A40" s="30">
        <v>26</v>
      </c>
      <c r="B40" s="31" t="s">
        <v>125</v>
      </c>
      <c r="C40" s="9">
        <v>17.2</v>
      </c>
      <c r="D40" s="9">
        <v>60</v>
      </c>
      <c r="E40" s="9">
        <v>60</v>
      </c>
      <c r="F40" s="32">
        <f t="shared" ref="F40" si="15">ROUNDDOWN((E40/C40),2)</f>
        <v>3.48</v>
      </c>
      <c r="G40" s="10">
        <v>7</v>
      </c>
      <c r="H40" s="39">
        <f t="shared" ref="H40" si="16">SUM(G40*100/D40)</f>
        <v>11.666666666666666</v>
      </c>
      <c r="I40" s="9"/>
      <c r="J40" s="9"/>
      <c r="K40" s="9"/>
      <c r="L40" s="9"/>
      <c r="M40" s="34"/>
      <c r="N40" s="35">
        <v>5</v>
      </c>
      <c r="O40" s="10"/>
      <c r="P40" s="10"/>
      <c r="Q40" s="10">
        <v>3</v>
      </c>
      <c r="R40" s="10">
        <v>2</v>
      </c>
      <c r="S40" s="44">
        <f t="shared" si="7"/>
        <v>71.428571428571431</v>
      </c>
      <c r="T40" s="37">
        <f t="shared" ref="T40" si="17">ROUNDDOWN((U40*E40/100),0)</f>
        <v>7</v>
      </c>
      <c r="U40" s="38">
        <v>12</v>
      </c>
      <c r="V40" s="10">
        <v>7</v>
      </c>
      <c r="W40" s="39">
        <f t="shared" ref="W40" si="18">SUM(V40*100/E40)</f>
        <v>11.666666666666666</v>
      </c>
      <c r="X40" s="10"/>
      <c r="Y40" s="10"/>
      <c r="Z40" s="10"/>
      <c r="AA40" s="10"/>
      <c r="AB40" s="10"/>
    </row>
    <row r="41" spans="1:28" s="14" customFormat="1" ht="38.25" x14ac:dyDescent="0.25">
      <c r="A41" s="30">
        <v>27</v>
      </c>
      <c r="B41" s="31" t="s">
        <v>256</v>
      </c>
      <c r="C41" s="55">
        <v>23.43</v>
      </c>
      <c r="D41" s="9">
        <v>57</v>
      </c>
      <c r="E41" s="9">
        <v>66</v>
      </c>
      <c r="F41" s="32">
        <f t="shared" si="5"/>
        <v>2.81</v>
      </c>
      <c r="G41" s="10">
        <v>4</v>
      </c>
      <c r="H41" s="39">
        <f t="shared" si="10"/>
        <v>7.0175438596491224</v>
      </c>
      <c r="I41" s="9"/>
      <c r="J41" s="9"/>
      <c r="K41" s="9"/>
      <c r="L41" s="9"/>
      <c r="M41" s="34"/>
      <c r="N41" s="35">
        <v>4</v>
      </c>
      <c r="O41" s="10"/>
      <c r="P41" s="10"/>
      <c r="Q41" s="10">
        <v>3</v>
      </c>
      <c r="R41" s="10">
        <v>1</v>
      </c>
      <c r="S41" s="44">
        <f t="shared" si="7"/>
        <v>100</v>
      </c>
      <c r="T41" s="37">
        <f t="shared" si="14"/>
        <v>5</v>
      </c>
      <c r="U41" s="38">
        <v>8</v>
      </c>
      <c r="V41" s="10">
        <v>5</v>
      </c>
      <c r="W41" s="39">
        <f t="shared" si="9"/>
        <v>7.5757575757575761</v>
      </c>
      <c r="X41" s="10"/>
      <c r="Y41" s="10"/>
      <c r="Z41" s="10"/>
      <c r="AA41" s="10"/>
      <c r="AB41" s="10"/>
    </row>
    <row r="42" spans="1:28" s="14" customFormat="1" ht="25.5" x14ac:dyDescent="0.25">
      <c r="A42" s="30">
        <v>28</v>
      </c>
      <c r="B42" s="31" t="s">
        <v>132</v>
      </c>
      <c r="C42" s="32">
        <v>10.02</v>
      </c>
      <c r="D42" s="9">
        <v>34</v>
      </c>
      <c r="E42" s="9">
        <v>39</v>
      </c>
      <c r="F42" s="32">
        <f t="shared" si="5"/>
        <v>3.89</v>
      </c>
      <c r="G42" s="10">
        <v>2</v>
      </c>
      <c r="H42" s="39">
        <f t="shared" si="10"/>
        <v>5.882352941176471</v>
      </c>
      <c r="I42" s="9"/>
      <c r="J42" s="9"/>
      <c r="K42" s="9"/>
      <c r="L42" s="9"/>
      <c r="M42" s="34"/>
      <c r="N42" s="35">
        <v>2</v>
      </c>
      <c r="O42" s="10"/>
      <c r="P42" s="10"/>
      <c r="Q42" s="10">
        <v>1</v>
      </c>
      <c r="R42" s="10">
        <v>1</v>
      </c>
      <c r="S42" s="44">
        <f t="shared" si="7"/>
        <v>100</v>
      </c>
      <c r="T42" s="37">
        <f t="shared" si="14"/>
        <v>4</v>
      </c>
      <c r="U42" s="38">
        <v>12</v>
      </c>
      <c r="V42" s="10">
        <v>2</v>
      </c>
      <c r="W42" s="39">
        <f t="shared" si="9"/>
        <v>5.1282051282051286</v>
      </c>
      <c r="X42" s="10"/>
      <c r="Y42" s="10"/>
      <c r="Z42" s="10"/>
      <c r="AA42" s="10"/>
      <c r="AB42" s="10"/>
    </row>
    <row r="43" spans="1:28" s="14" customFormat="1" ht="38.25" x14ac:dyDescent="0.25">
      <c r="A43" s="30">
        <v>29</v>
      </c>
      <c r="B43" s="31" t="s">
        <v>187</v>
      </c>
      <c r="C43" s="54">
        <v>32</v>
      </c>
      <c r="D43" s="9">
        <v>29</v>
      </c>
      <c r="E43" s="9">
        <v>37</v>
      </c>
      <c r="F43" s="32">
        <f t="shared" si="5"/>
        <v>1.1499999999999999</v>
      </c>
      <c r="G43" s="10">
        <v>1</v>
      </c>
      <c r="H43" s="39">
        <f t="shared" si="10"/>
        <v>3.4482758620689653</v>
      </c>
      <c r="I43" s="9"/>
      <c r="J43" s="9"/>
      <c r="K43" s="9"/>
      <c r="L43" s="9"/>
      <c r="M43" s="34"/>
      <c r="N43" s="35">
        <v>1</v>
      </c>
      <c r="O43" s="10"/>
      <c r="P43" s="10"/>
      <c r="Q43" s="10"/>
      <c r="R43" s="10">
        <v>1</v>
      </c>
      <c r="S43" s="44">
        <f t="shared" si="7"/>
        <v>100</v>
      </c>
      <c r="T43" s="37">
        <f t="shared" si="14"/>
        <v>2</v>
      </c>
      <c r="U43" s="38">
        <v>8</v>
      </c>
      <c r="V43" s="10">
        <v>2</v>
      </c>
      <c r="W43" s="39">
        <f t="shared" si="9"/>
        <v>5.4054054054054053</v>
      </c>
      <c r="X43" s="10"/>
      <c r="Y43" s="10"/>
      <c r="Z43" s="10"/>
      <c r="AA43" s="10"/>
      <c r="AB43" s="10"/>
    </row>
    <row r="44" spans="1:28" s="14" customFormat="1" ht="38.25" x14ac:dyDescent="0.25">
      <c r="A44" s="30">
        <v>30</v>
      </c>
      <c r="B44" s="31" t="s">
        <v>249</v>
      </c>
      <c r="C44" s="32">
        <v>8.91</v>
      </c>
      <c r="D44" s="9">
        <v>35</v>
      </c>
      <c r="E44" s="9">
        <v>25</v>
      </c>
      <c r="F44" s="32">
        <f t="shared" si="5"/>
        <v>2.8</v>
      </c>
      <c r="G44" s="10">
        <v>2</v>
      </c>
      <c r="H44" s="39">
        <v>0</v>
      </c>
      <c r="I44" s="9"/>
      <c r="J44" s="9"/>
      <c r="K44" s="9"/>
      <c r="L44" s="9"/>
      <c r="M44" s="34"/>
      <c r="N44" s="35">
        <v>2</v>
      </c>
      <c r="O44" s="10"/>
      <c r="P44" s="10"/>
      <c r="Q44" s="10">
        <v>1</v>
      </c>
      <c r="R44" s="10">
        <v>1</v>
      </c>
      <c r="S44" s="44">
        <f t="shared" si="7"/>
        <v>100</v>
      </c>
      <c r="T44" s="37">
        <f t="shared" si="14"/>
        <v>2</v>
      </c>
      <c r="U44" s="38">
        <v>8</v>
      </c>
      <c r="V44" s="10">
        <v>2</v>
      </c>
      <c r="W44" s="39">
        <f t="shared" si="9"/>
        <v>8</v>
      </c>
      <c r="X44" s="10"/>
      <c r="Y44" s="10"/>
      <c r="Z44" s="10"/>
      <c r="AA44" s="10"/>
      <c r="AB44" s="10"/>
    </row>
    <row r="45" spans="1:28" s="14" customFormat="1" ht="38.25" x14ac:dyDescent="0.25">
      <c r="A45" s="30">
        <v>31</v>
      </c>
      <c r="B45" s="31" t="s">
        <v>170</v>
      </c>
      <c r="C45" s="62">
        <v>28</v>
      </c>
      <c r="D45" s="9">
        <v>28</v>
      </c>
      <c r="E45" s="9">
        <v>36</v>
      </c>
      <c r="F45" s="32">
        <f t="shared" si="5"/>
        <v>1.28</v>
      </c>
      <c r="G45" s="10">
        <v>0</v>
      </c>
      <c r="H45" s="39">
        <v>0</v>
      </c>
      <c r="I45" s="9"/>
      <c r="J45" s="9"/>
      <c r="K45" s="9"/>
      <c r="L45" s="9"/>
      <c r="M45" s="34"/>
      <c r="N45" s="35">
        <v>0</v>
      </c>
      <c r="O45" s="10"/>
      <c r="P45" s="10"/>
      <c r="Q45" s="10"/>
      <c r="R45" s="10"/>
      <c r="S45" s="44">
        <v>0</v>
      </c>
      <c r="T45" s="37">
        <f t="shared" si="14"/>
        <v>2</v>
      </c>
      <c r="U45" s="38">
        <v>8</v>
      </c>
      <c r="V45" s="10">
        <v>2</v>
      </c>
      <c r="W45" s="39">
        <f t="shared" si="9"/>
        <v>5.5555555555555554</v>
      </c>
      <c r="X45" s="10"/>
      <c r="Y45" s="10"/>
      <c r="Z45" s="10"/>
      <c r="AA45" s="10"/>
      <c r="AB45" s="10"/>
    </row>
    <row r="46" spans="1:28" s="14" customFormat="1" ht="51" x14ac:dyDescent="0.25">
      <c r="A46" s="30">
        <v>32</v>
      </c>
      <c r="B46" s="31" t="s">
        <v>124</v>
      </c>
      <c r="C46" s="9">
        <v>101.23</v>
      </c>
      <c r="D46" s="9">
        <v>26</v>
      </c>
      <c r="E46" s="9">
        <v>37</v>
      </c>
      <c r="F46" s="32">
        <f>ROUNDDOWN((E46/C46),2)</f>
        <v>0.36</v>
      </c>
      <c r="G46" s="10">
        <v>0</v>
      </c>
      <c r="H46" s="39">
        <v>0</v>
      </c>
      <c r="I46" s="9"/>
      <c r="J46" s="9"/>
      <c r="K46" s="9"/>
      <c r="L46" s="9"/>
      <c r="M46" s="34"/>
      <c r="N46" s="35">
        <v>0</v>
      </c>
      <c r="O46" s="10"/>
      <c r="P46" s="10"/>
      <c r="Q46" s="10"/>
      <c r="R46" s="10"/>
      <c r="S46" s="44">
        <v>0</v>
      </c>
      <c r="T46" s="37">
        <f t="shared" si="14"/>
        <v>1</v>
      </c>
      <c r="U46" s="38">
        <v>5</v>
      </c>
      <c r="V46" s="10">
        <v>1</v>
      </c>
      <c r="W46" s="39">
        <f t="shared" si="9"/>
        <v>2.7027027027027026</v>
      </c>
      <c r="X46" s="10"/>
      <c r="Y46" s="10"/>
      <c r="Z46" s="10"/>
      <c r="AA46" s="10"/>
      <c r="AB46" s="10"/>
    </row>
    <row r="47" spans="1:28" s="14" customFormat="1" x14ac:dyDescent="0.25">
      <c r="A47" s="30">
        <v>33</v>
      </c>
      <c r="B47" s="31" t="s">
        <v>289</v>
      </c>
      <c r="C47" s="32">
        <v>39.479999999999997</v>
      </c>
      <c r="D47" s="9">
        <v>0</v>
      </c>
      <c r="E47" s="9">
        <v>28</v>
      </c>
      <c r="F47" s="32">
        <f t="shared" si="5"/>
        <v>0.7</v>
      </c>
      <c r="G47" s="10">
        <v>0</v>
      </c>
      <c r="H47" s="39">
        <v>0</v>
      </c>
      <c r="I47" s="9"/>
      <c r="J47" s="9"/>
      <c r="K47" s="9"/>
      <c r="L47" s="9"/>
      <c r="M47" s="34"/>
      <c r="N47" s="35">
        <v>0</v>
      </c>
      <c r="O47" s="10"/>
      <c r="P47" s="10"/>
      <c r="Q47" s="10"/>
      <c r="R47" s="10"/>
      <c r="S47" s="44">
        <v>0</v>
      </c>
      <c r="T47" s="37">
        <f t="shared" si="14"/>
        <v>1</v>
      </c>
      <c r="U47" s="38">
        <v>5</v>
      </c>
      <c r="V47" s="10">
        <v>1</v>
      </c>
      <c r="W47" s="39">
        <f t="shared" si="9"/>
        <v>3.5714285714285716</v>
      </c>
      <c r="X47" s="10"/>
      <c r="Y47" s="10"/>
      <c r="Z47" s="10"/>
      <c r="AA47" s="10"/>
      <c r="AB47" s="10"/>
    </row>
    <row r="48" spans="1:28" ht="112.5" customHeight="1" x14ac:dyDescent="0.25">
      <c r="A48" s="30">
        <v>34</v>
      </c>
      <c r="B48" s="74" t="s">
        <v>178</v>
      </c>
      <c r="C48" s="55"/>
      <c r="D48" s="9"/>
      <c r="E48" s="9"/>
      <c r="F48" s="9"/>
      <c r="G48" s="10"/>
      <c r="H48" s="130"/>
      <c r="I48" s="9"/>
      <c r="J48" s="9"/>
      <c r="K48" s="9"/>
      <c r="L48" s="9"/>
      <c r="M48" s="34"/>
      <c r="N48" s="35"/>
      <c r="O48" s="10"/>
      <c r="P48" s="10"/>
      <c r="Q48" s="10"/>
      <c r="R48" s="10"/>
      <c r="S48" s="44"/>
      <c r="T48" s="10"/>
      <c r="U48" s="10"/>
      <c r="V48" s="10"/>
      <c r="W48" s="44"/>
      <c r="X48" s="10"/>
      <c r="Y48" s="10"/>
      <c r="Z48" s="10"/>
      <c r="AA48" s="10"/>
      <c r="AB48" s="10"/>
    </row>
    <row r="49" spans="1:28" ht="25.5" x14ac:dyDescent="0.25">
      <c r="A49" s="75" t="s">
        <v>357</v>
      </c>
      <c r="B49" s="31" t="s">
        <v>180</v>
      </c>
      <c r="C49" s="55"/>
      <c r="D49" s="9"/>
      <c r="E49" s="9"/>
      <c r="F49" s="9"/>
      <c r="G49" s="10"/>
      <c r="H49" s="130"/>
      <c r="I49" s="9"/>
      <c r="J49" s="9"/>
      <c r="K49" s="9"/>
      <c r="L49" s="9"/>
      <c r="M49" s="34"/>
      <c r="N49" s="35"/>
      <c r="O49" s="10"/>
      <c r="P49" s="10"/>
      <c r="Q49" s="10"/>
      <c r="R49" s="10"/>
      <c r="S49" s="44"/>
      <c r="T49" s="10"/>
      <c r="U49" s="10"/>
      <c r="V49" s="10"/>
      <c r="W49" s="44"/>
      <c r="X49" s="10"/>
      <c r="Y49" s="10"/>
      <c r="Z49" s="10"/>
      <c r="AA49" s="10"/>
      <c r="AB49" s="10"/>
    </row>
    <row r="50" spans="1:28" x14ac:dyDescent="0.25">
      <c r="A50" s="75"/>
      <c r="B50" s="31" t="s">
        <v>51</v>
      </c>
      <c r="C50" s="55">
        <v>57.36</v>
      </c>
      <c r="D50" s="9">
        <v>76</v>
      </c>
      <c r="E50" s="9">
        <v>88</v>
      </c>
      <c r="F50" s="32">
        <f t="shared" ref="F50:F53" si="19">ROUNDDOWN((E50/C50),2)</f>
        <v>1.53</v>
      </c>
      <c r="G50" s="10">
        <v>6</v>
      </c>
      <c r="H50" s="39">
        <f t="shared" ref="H50:H157" si="20">SUM(G50*100/D50)</f>
        <v>7.8947368421052628</v>
      </c>
      <c r="I50" s="9"/>
      <c r="J50" s="9"/>
      <c r="K50" s="9"/>
      <c r="L50" s="9"/>
      <c r="M50" s="34"/>
      <c r="N50" s="35">
        <v>2</v>
      </c>
      <c r="O50" s="10"/>
      <c r="P50" s="10"/>
      <c r="Q50" s="10">
        <v>1</v>
      </c>
      <c r="R50" s="10">
        <v>1</v>
      </c>
      <c r="S50" s="44">
        <f t="shared" ref="S50:S122" si="21">SUM(N50*100/G50)</f>
        <v>33.333333333333336</v>
      </c>
      <c r="T50" s="37">
        <f t="shared" ref="T50:T157" si="22">ROUNDDOWN((U50*E50/100),0)</f>
        <v>7</v>
      </c>
      <c r="U50" s="10">
        <v>8</v>
      </c>
      <c r="V50" s="67">
        <f>SUM(T50)</f>
        <v>7</v>
      </c>
      <c r="W50" s="39">
        <f t="shared" ref="W50:W53" si="23">SUM(V50*100/E50)</f>
        <v>7.9545454545454541</v>
      </c>
      <c r="X50" s="10"/>
      <c r="Y50" s="10"/>
      <c r="Z50" s="10"/>
      <c r="AA50" s="10"/>
      <c r="AB50" s="10"/>
    </row>
    <row r="51" spans="1:28" x14ac:dyDescent="0.25">
      <c r="A51" s="75"/>
      <c r="B51" s="31" t="s">
        <v>18</v>
      </c>
      <c r="C51" s="9">
        <v>28.26</v>
      </c>
      <c r="D51" s="9">
        <v>23</v>
      </c>
      <c r="E51" s="9">
        <v>59</v>
      </c>
      <c r="F51" s="32">
        <f t="shared" si="19"/>
        <v>2.08</v>
      </c>
      <c r="G51" s="10">
        <v>1</v>
      </c>
      <c r="H51" s="39">
        <v>0</v>
      </c>
      <c r="I51" s="9"/>
      <c r="J51" s="9"/>
      <c r="K51" s="9"/>
      <c r="L51" s="9"/>
      <c r="M51" s="34"/>
      <c r="N51" s="35">
        <v>1</v>
      </c>
      <c r="O51" s="10"/>
      <c r="P51" s="10"/>
      <c r="Q51" s="10"/>
      <c r="R51" s="10">
        <v>1</v>
      </c>
      <c r="S51" s="44">
        <v>0</v>
      </c>
      <c r="T51" s="37">
        <f t="shared" si="22"/>
        <v>4</v>
      </c>
      <c r="U51" s="10">
        <v>8</v>
      </c>
      <c r="V51" s="67">
        <f t="shared" ref="V51:V117" si="24">SUM(T51)</f>
        <v>4</v>
      </c>
      <c r="W51" s="39"/>
      <c r="X51" s="10"/>
      <c r="Y51" s="10"/>
      <c r="Z51" s="10"/>
      <c r="AA51" s="10"/>
      <c r="AB51" s="10"/>
    </row>
    <row r="52" spans="1:28" x14ac:dyDescent="0.25">
      <c r="A52" s="75"/>
      <c r="B52" s="31" t="s">
        <v>94</v>
      </c>
      <c r="C52" s="55">
        <v>36.700000000000003</v>
      </c>
      <c r="D52" s="9">
        <v>59</v>
      </c>
      <c r="E52" s="9">
        <v>55</v>
      </c>
      <c r="F52" s="32">
        <f t="shared" si="19"/>
        <v>1.49</v>
      </c>
      <c r="G52" s="10">
        <v>4</v>
      </c>
      <c r="H52" s="39">
        <f t="shared" si="20"/>
        <v>6.7796610169491522</v>
      </c>
      <c r="I52" s="9"/>
      <c r="J52" s="9"/>
      <c r="K52" s="9"/>
      <c r="L52" s="9"/>
      <c r="M52" s="34"/>
      <c r="N52" s="35">
        <v>2</v>
      </c>
      <c r="O52" s="10"/>
      <c r="P52" s="10"/>
      <c r="Q52" s="10">
        <v>2</v>
      </c>
      <c r="R52" s="10"/>
      <c r="S52" s="44">
        <f t="shared" si="21"/>
        <v>50</v>
      </c>
      <c r="T52" s="37">
        <f t="shared" si="22"/>
        <v>4</v>
      </c>
      <c r="U52" s="10">
        <v>8</v>
      </c>
      <c r="V52" s="67">
        <f t="shared" si="24"/>
        <v>4</v>
      </c>
      <c r="W52" s="39">
        <f t="shared" si="23"/>
        <v>7.2727272727272725</v>
      </c>
      <c r="X52" s="10"/>
      <c r="Y52" s="10"/>
      <c r="Z52" s="10"/>
      <c r="AA52" s="10"/>
      <c r="AB52" s="10"/>
    </row>
    <row r="53" spans="1:28" x14ac:dyDescent="0.25">
      <c r="A53" s="75"/>
      <c r="B53" s="31" t="s">
        <v>64</v>
      </c>
      <c r="C53" s="9">
        <v>55.28</v>
      </c>
      <c r="D53" s="9">
        <v>18</v>
      </c>
      <c r="E53" s="9">
        <v>39</v>
      </c>
      <c r="F53" s="32">
        <f t="shared" si="19"/>
        <v>0.7</v>
      </c>
      <c r="G53" s="10">
        <v>0</v>
      </c>
      <c r="H53" s="39">
        <f t="shared" si="20"/>
        <v>0</v>
      </c>
      <c r="I53" s="9"/>
      <c r="J53" s="9"/>
      <c r="K53" s="9"/>
      <c r="L53" s="9"/>
      <c r="M53" s="34"/>
      <c r="N53" s="35">
        <v>0</v>
      </c>
      <c r="O53" s="10"/>
      <c r="P53" s="10"/>
      <c r="Q53" s="10"/>
      <c r="R53" s="10"/>
      <c r="S53" s="44">
        <v>0</v>
      </c>
      <c r="T53" s="37">
        <f t="shared" si="22"/>
        <v>1</v>
      </c>
      <c r="U53" s="10">
        <v>5</v>
      </c>
      <c r="V53" s="67">
        <f t="shared" si="24"/>
        <v>1</v>
      </c>
      <c r="W53" s="39">
        <f t="shared" si="23"/>
        <v>2.5641025641025643</v>
      </c>
      <c r="X53" s="10"/>
      <c r="Y53" s="10"/>
      <c r="Z53" s="10"/>
      <c r="AA53" s="10"/>
      <c r="AB53" s="10"/>
    </row>
    <row r="54" spans="1:28" ht="25.5" x14ac:dyDescent="0.25">
      <c r="A54" s="75" t="s">
        <v>358</v>
      </c>
      <c r="B54" s="31" t="s">
        <v>102</v>
      </c>
      <c r="C54" s="54"/>
      <c r="D54" s="9"/>
      <c r="E54" s="9"/>
      <c r="F54" s="9"/>
      <c r="G54" s="10"/>
      <c r="H54" s="39"/>
      <c r="I54" s="9"/>
      <c r="J54" s="9"/>
      <c r="K54" s="9"/>
      <c r="L54" s="9"/>
      <c r="M54" s="34"/>
      <c r="N54" s="35"/>
      <c r="O54" s="10"/>
      <c r="P54" s="10"/>
      <c r="Q54" s="10"/>
      <c r="R54" s="10"/>
      <c r="S54" s="44"/>
      <c r="T54" s="37"/>
      <c r="U54" s="10"/>
      <c r="V54" s="10"/>
      <c r="W54" s="44"/>
      <c r="X54" s="10"/>
      <c r="Y54" s="10"/>
      <c r="Z54" s="10"/>
      <c r="AA54" s="10"/>
      <c r="AB54" s="10"/>
    </row>
    <row r="55" spans="1:28" x14ac:dyDescent="0.25">
      <c r="A55" s="43"/>
      <c r="B55" s="31" t="s">
        <v>7</v>
      </c>
      <c r="C55" s="9">
        <v>38.520000000000003</v>
      </c>
      <c r="D55" s="9">
        <v>25</v>
      </c>
      <c r="E55" s="9">
        <v>27</v>
      </c>
      <c r="F55" s="32">
        <f t="shared" ref="F55:F59" si="25">ROUNDDOWN((E55/C55),2)</f>
        <v>0.7</v>
      </c>
      <c r="G55" s="10">
        <v>1</v>
      </c>
      <c r="H55" s="39">
        <f t="shared" si="20"/>
        <v>4</v>
      </c>
      <c r="I55" s="9"/>
      <c r="J55" s="9"/>
      <c r="K55" s="9"/>
      <c r="L55" s="9"/>
      <c r="M55" s="9"/>
      <c r="N55" s="9">
        <v>1</v>
      </c>
      <c r="O55" s="10"/>
      <c r="P55" s="10"/>
      <c r="Q55" s="9"/>
      <c r="R55" s="10">
        <v>1</v>
      </c>
      <c r="S55" s="44">
        <f t="shared" si="21"/>
        <v>100</v>
      </c>
      <c r="T55" s="37">
        <f t="shared" si="22"/>
        <v>1</v>
      </c>
      <c r="U55" s="10">
        <v>5</v>
      </c>
      <c r="V55" s="67">
        <f t="shared" si="24"/>
        <v>1</v>
      </c>
      <c r="W55" s="39">
        <f t="shared" ref="W55:W59" si="26">SUM(V55*100/E55)</f>
        <v>3.7037037037037037</v>
      </c>
      <c r="X55" s="10"/>
      <c r="Y55" s="10"/>
      <c r="Z55" s="10"/>
      <c r="AA55" s="10"/>
      <c r="AB55" s="10"/>
    </row>
    <row r="56" spans="1:28" x14ac:dyDescent="0.25">
      <c r="A56" s="43"/>
      <c r="B56" s="31" t="s">
        <v>8</v>
      </c>
      <c r="C56" s="9">
        <v>19.45</v>
      </c>
      <c r="D56" s="9">
        <v>34</v>
      </c>
      <c r="E56" s="9">
        <v>34</v>
      </c>
      <c r="F56" s="32">
        <f t="shared" si="25"/>
        <v>1.74</v>
      </c>
      <c r="G56" s="10">
        <v>2</v>
      </c>
      <c r="H56" s="39">
        <f t="shared" si="20"/>
        <v>5.882352941176471</v>
      </c>
      <c r="I56" s="9"/>
      <c r="J56" s="9"/>
      <c r="K56" s="9"/>
      <c r="L56" s="9"/>
      <c r="M56" s="9"/>
      <c r="N56" s="9">
        <v>2</v>
      </c>
      <c r="O56" s="10"/>
      <c r="P56" s="10"/>
      <c r="Q56" s="9">
        <v>1</v>
      </c>
      <c r="R56" s="10">
        <v>1</v>
      </c>
      <c r="S56" s="44">
        <f t="shared" si="21"/>
        <v>100</v>
      </c>
      <c r="T56" s="37">
        <f t="shared" si="22"/>
        <v>2</v>
      </c>
      <c r="U56" s="10">
        <v>8</v>
      </c>
      <c r="V56" s="67">
        <f t="shared" si="24"/>
        <v>2</v>
      </c>
      <c r="W56" s="39">
        <f t="shared" si="26"/>
        <v>5.882352941176471</v>
      </c>
      <c r="X56" s="10"/>
      <c r="Y56" s="10"/>
      <c r="Z56" s="10"/>
      <c r="AA56" s="10"/>
      <c r="AB56" s="10"/>
    </row>
    <row r="57" spans="1:28" x14ac:dyDescent="0.25">
      <c r="A57" s="75"/>
      <c r="B57" s="31" t="s">
        <v>9</v>
      </c>
      <c r="C57" s="9">
        <v>27.7</v>
      </c>
      <c r="D57" s="9">
        <v>67</v>
      </c>
      <c r="E57" s="9">
        <v>70</v>
      </c>
      <c r="F57" s="32">
        <f t="shared" si="25"/>
        <v>2.52</v>
      </c>
      <c r="G57" s="10">
        <v>5</v>
      </c>
      <c r="H57" s="39">
        <f t="shared" si="20"/>
        <v>7.4626865671641793</v>
      </c>
      <c r="I57" s="9"/>
      <c r="J57" s="9"/>
      <c r="K57" s="9"/>
      <c r="L57" s="9"/>
      <c r="M57" s="9"/>
      <c r="N57" s="9">
        <v>5</v>
      </c>
      <c r="O57" s="10"/>
      <c r="P57" s="10"/>
      <c r="Q57" s="9">
        <v>4</v>
      </c>
      <c r="R57" s="9">
        <v>1</v>
      </c>
      <c r="S57" s="44">
        <f t="shared" si="21"/>
        <v>100</v>
      </c>
      <c r="T57" s="37">
        <f t="shared" si="22"/>
        <v>5</v>
      </c>
      <c r="U57" s="10">
        <v>8</v>
      </c>
      <c r="V57" s="67">
        <f t="shared" si="24"/>
        <v>5</v>
      </c>
      <c r="W57" s="39">
        <f t="shared" si="26"/>
        <v>7.1428571428571432</v>
      </c>
      <c r="X57" s="10"/>
      <c r="Y57" s="10"/>
      <c r="Z57" s="10"/>
      <c r="AA57" s="10"/>
      <c r="AB57" s="10"/>
    </row>
    <row r="58" spans="1:28" x14ac:dyDescent="0.25">
      <c r="A58" s="43"/>
      <c r="B58" s="31" t="s">
        <v>10</v>
      </c>
      <c r="C58" s="32">
        <v>44.41</v>
      </c>
      <c r="D58" s="9">
        <v>69</v>
      </c>
      <c r="E58" s="9">
        <v>69</v>
      </c>
      <c r="F58" s="32">
        <f t="shared" si="25"/>
        <v>1.55</v>
      </c>
      <c r="G58" s="10">
        <v>5</v>
      </c>
      <c r="H58" s="39">
        <f t="shared" si="20"/>
        <v>7.2463768115942031</v>
      </c>
      <c r="I58" s="9"/>
      <c r="J58" s="9"/>
      <c r="K58" s="9"/>
      <c r="L58" s="9"/>
      <c r="M58" s="9"/>
      <c r="N58" s="9">
        <v>3</v>
      </c>
      <c r="O58" s="10"/>
      <c r="P58" s="10"/>
      <c r="Q58" s="9">
        <v>2</v>
      </c>
      <c r="R58" s="9">
        <v>1</v>
      </c>
      <c r="S58" s="44">
        <f t="shared" si="21"/>
        <v>60</v>
      </c>
      <c r="T58" s="37">
        <f t="shared" si="22"/>
        <v>5</v>
      </c>
      <c r="U58" s="10">
        <v>8</v>
      </c>
      <c r="V58" s="67">
        <f t="shared" si="24"/>
        <v>5</v>
      </c>
      <c r="W58" s="39">
        <f t="shared" si="26"/>
        <v>7.2463768115942031</v>
      </c>
      <c r="X58" s="10"/>
      <c r="Y58" s="10"/>
      <c r="Z58" s="10"/>
      <c r="AA58" s="10"/>
      <c r="AB58" s="10"/>
    </row>
    <row r="59" spans="1:28" x14ac:dyDescent="0.25">
      <c r="A59" s="43"/>
      <c r="B59" s="31" t="s">
        <v>43</v>
      </c>
      <c r="C59" s="9">
        <v>39.409999999999997</v>
      </c>
      <c r="D59" s="9">
        <v>78</v>
      </c>
      <c r="E59" s="9">
        <v>82</v>
      </c>
      <c r="F59" s="32">
        <f t="shared" si="25"/>
        <v>2.08</v>
      </c>
      <c r="G59" s="10">
        <v>6</v>
      </c>
      <c r="H59" s="39">
        <f t="shared" si="20"/>
        <v>7.6923076923076925</v>
      </c>
      <c r="I59" s="9"/>
      <c r="J59" s="9"/>
      <c r="K59" s="9"/>
      <c r="L59" s="9"/>
      <c r="M59" s="9"/>
      <c r="N59" s="9">
        <v>6</v>
      </c>
      <c r="O59" s="10"/>
      <c r="P59" s="10"/>
      <c r="Q59" s="9">
        <v>4</v>
      </c>
      <c r="R59" s="9">
        <v>2</v>
      </c>
      <c r="S59" s="44">
        <f t="shared" si="21"/>
        <v>100</v>
      </c>
      <c r="T59" s="37">
        <f t="shared" si="22"/>
        <v>6</v>
      </c>
      <c r="U59" s="10">
        <v>8</v>
      </c>
      <c r="V59" s="67">
        <f t="shared" si="24"/>
        <v>6</v>
      </c>
      <c r="W59" s="39">
        <f t="shared" si="26"/>
        <v>7.3170731707317076</v>
      </c>
      <c r="X59" s="10"/>
      <c r="Y59" s="10"/>
      <c r="Z59" s="10"/>
      <c r="AA59" s="10"/>
      <c r="AB59" s="10"/>
    </row>
    <row r="60" spans="1:28" ht="25.5" x14ac:dyDescent="0.25">
      <c r="A60" s="75" t="s">
        <v>359</v>
      </c>
      <c r="B60" s="31" t="s">
        <v>103</v>
      </c>
      <c r="C60" s="55"/>
      <c r="D60" s="9"/>
      <c r="E60" s="9"/>
      <c r="F60" s="9"/>
      <c r="G60" s="10"/>
      <c r="H60" s="39"/>
      <c r="I60" s="9"/>
      <c r="J60" s="9"/>
      <c r="K60" s="9"/>
      <c r="L60" s="9"/>
      <c r="M60" s="34"/>
      <c r="N60" s="35"/>
      <c r="O60" s="10"/>
      <c r="P60" s="10"/>
      <c r="Q60" s="10"/>
      <c r="R60" s="10"/>
      <c r="S60" s="44"/>
      <c r="T60" s="37"/>
      <c r="U60" s="10"/>
      <c r="V60" s="10"/>
      <c r="W60" s="44"/>
      <c r="X60" s="10"/>
      <c r="Y60" s="10"/>
      <c r="Z60" s="10"/>
      <c r="AA60" s="10"/>
      <c r="AB60" s="10"/>
    </row>
    <row r="61" spans="1:28" x14ac:dyDescent="0.25">
      <c r="A61" s="43"/>
      <c r="B61" s="31" t="s">
        <v>11</v>
      </c>
      <c r="C61" s="9">
        <v>33.659999999999997</v>
      </c>
      <c r="D61" s="9">
        <v>77</v>
      </c>
      <c r="E61" s="9">
        <v>88</v>
      </c>
      <c r="F61" s="32">
        <f t="shared" ref="F61:F65" si="27">ROUNDDOWN((E61/C61),2)</f>
        <v>2.61</v>
      </c>
      <c r="G61" s="10">
        <v>6</v>
      </c>
      <c r="H61" s="39">
        <f t="shared" si="20"/>
        <v>7.7922077922077921</v>
      </c>
      <c r="I61" s="9"/>
      <c r="J61" s="9"/>
      <c r="K61" s="9"/>
      <c r="L61" s="9"/>
      <c r="M61" s="34"/>
      <c r="N61" s="35">
        <v>6</v>
      </c>
      <c r="O61" s="10"/>
      <c r="P61" s="10"/>
      <c r="Q61" s="10">
        <v>4</v>
      </c>
      <c r="R61" s="10">
        <v>2</v>
      </c>
      <c r="S61" s="44">
        <f t="shared" si="21"/>
        <v>100</v>
      </c>
      <c r="T61" s="37">
        <f t="shared" si="22"/>
        <v>7</v>
      </c>
      <c r="U61" s="10">
        <v>8</v>
      </c>
      <c r="V61" s="67">
        <f t="shared" si="24"/>
        <v>7</v>
      </c>
      <c r="W61" s="39">
        <f t="shared" ref="W61:W65" si="28">SUM(V61*100/E61)</f>
        <v>7.9545454545454541</v>
      </c>
      <c r="X61" s="10"/>
      <c r="Y61" s="10"/>
      <c r="Z61" s="10"/>
      <c r="AA61" s="10"/>
      <c r="AB61" s="10"/>
    </row>
    <row r="62" spans="1:28" x14ac:dyDescent="0.25">
      <c r="A62" s="43"/>
      <c r="B62" s="31" t="s">
        <v>52</v>
      </c>
      <c r="C62" s="9">
        <v>29.32</v>
      </c>
      <c r="D62" s="9">
        <v>57</v>
      </c>
      <c r="E62" s="9">
        <v>64</v>
      </c>
      <c r="F62" s="32">
        <f t="shared" si="27"/>
        <v>2.1800000000000002</v>
      </c>
      <c r="G62" s="10">
        <v>4</v>
      </c>
      <c r="H62" s="39">
        <f t="shared" si="20"/>
        <v>7.0175438596491224</v>
      </c>
      <c r="I62" s="9"/>
      <c r="J62" s="9"/>
      <c r="K62" s="9"/>
      <c r="L62" s="9"/>
      <c r="M62" s="34"/>
      <c r="N62" s="35">
        <v>4</v>
      </c>
      <c r="O62" s="10"/>
      <c r="P62" s="10"/>
      <c r="Q62" s="10">
        <v>3</v>
      </c>
      <c r="R62" s="10">
        <v>4</v>
      </c>
      <c r="S62" s="44">
        <f t="shared" si="21"/>
        <v>100</v>
      </c>
      <c r="T62" s="37">
        <f t="shared" si="22"/>
        <v>5</v>
      </c>
      <c r="U62" s="10">
        <v>8</v>
      </c>
      <c r="V62" s="67">
        <f t="shared" si="24"/>
        <v>5</v>
      </c>
      <c r="W62" s="44">
        <f t="shared" si="28"/>
        <v>7.8125</v>
      </c>
      <c r="X62" s="10"/>
      <c r="Y62" s="10"/>
      <c r="Z62" s="10"/>
      <c r="AA62" s="10"/>
      <c r="AB62" s="10"/>
    </row>
    <row r="63" spans="1:28" x14ac:dyDescent="0.25">
      <c r="A63" s="43"/>
      <c r="B63" s="31" t="s">
        <v>12</v>
      </c>
      <c r="C63" s="9">
        <v>51.18</v>
      </c>
      <c r="D63" s="9">
        <v>78</v>
      </c>
      <c r="E63" s="9">
        <v>91</v>
      </c>
      <c r="F63" s="32">
        <f t="shared" si="27"/>
        <v>1.77</v>
      </c>
      <c r="G63" s="10">
        <v>6</v>
      </c>
      <c r="H63" s="39">
        <f t="shared" si="20"/>
        <v>7.6923076923076925</v>
      </c>
      <c r="I63" s="9"/>
      <c r="J63" s="9"/>
      <c r="K63" s="9"/>
      <c r="L63" s="9"/>
      <c r="M63" s="34"/>
      <c r="N63" s="35">
        <v>5</v>
      </c>
      <c r="O63" s="10"/>
      <c r="P63" s="10"/>
      <c r="Q63" s="10">
        <v>3</v>
      </c>
      <c r="R63" s="10">
        <v>2</v>
      </c>
      <c r="S63" s="44">
        <f t="shared" si="21"/>
        <v>83.333333333333329</v>
      </c>
      <c r="T63" s="37">
        <f t="shared" si="22"/>
        <v>7</v>
      </c>
      <c r="U63" s="10">
        <v>8</v>
      </c>
      <c r="V63" s="67">
        <f t="shared" si="24"/>
        <v>7</v>
      </c>
      <c r="W63" s="44">
        <f t="shared" si="28"/>
        <v>7.6923076923076925</v>
      </c>
      <c r="X63" s="10"/>
      <c r="Y63" s="10"/>
      <c r="Z63" s="10"/>
      <c r="AA63" s="10"/>
      <c r="AB63" s="10"/>
    </row>
    <row r="64" spans="1:28" x14ac:dyDescent="0.25">
      <c r="A64" s="43"/>
      <c r="B64" s="31" t="s">
        <v>13</v>
      </c>
      <c r="C64" s="54">
        <v>76</v>
      </c>
      <c r="D64" s="9">
        <v>103</v>
      </c>
      <c r="E64" s="9">
        <v>114</v>
      </c>
      <c r="F64" s="32">
        <f t="shared" si="27"/>
        <v>1.5</v>
      </c>
      <c r="G64" s="10">
        <v>8</v>
      </c>
      <c r="H64" s="39">
        <f t="shared" si="20"/>
        <v>7.766990291262136</v>
      </c>
      <c r="I64" s="9"/>
      <c r="J64" s="9"/>
      <c r="K64" s="9"/>
      <c r="L64" s="9"/>
      <c r="M64" s="34"/>
      <c r="N64" s="35">
        <v>8</v>
      </c>
      <c r="O64" s="10"/>
      <c r="P64" s="10"/>
      <c r="Q64" s="10">
        <v>5</v>
      </c>
      <c r="R64" s="10">
        <v>3</v>
      </c>
      <c r="S64" s="44">
        <f t="shared" si="21"/>
        <v>100</v>
      </c>
      <c r="T64" s="37">
        <f t="shared" si="22"/>
        <v>9</v>
      </c>
      <c r="U64" s="10">
        <v>8</v>
      </c>
      <c r="V64" s="67">
        <f t="shared" si="24"/>
        <v>9</v>
      </c>
      <c r="W64" s="44">
        <f t="shared" si="28"/>
        <v>7.8947368421052628</v>
      </c>
      <c r="X64" s="10"/>
      <c r="Y64" s="10"/>
      <c r="Z64" s="10"/>
      <c r="AA64" s="10"/>
      <c r="AB64" s="10"/>
    </row>
    <row r="65" spans="1:28" x14ac:dyDescent="0.25">
      <c r="A65" s="75"/>
      <c r="B65" s="31" t="s">
        <v>14</v>
      </c>
      <c r="C65" s="9">
        <v>54.27</v>
      </c>
      <c r="D65" s="9">
        <v>90</v>
      </c>
      <c r="E65" s="9">
        <v>90</v>
      </c>
      <c r="F65" s="32">
        <f t="shared" si="27"/>
        <v>1.65</v>
      </c>
      <c r="G65" s="10">
        <v>7</v>
      </c>
      <c r="H65" s="39">
        <f t="shared" si="20"/>
        <v>7.7777777777777777</v>
      </c>
      <c r="I65" s="9"/>
      <c r="J65" s="9"/>
      <c r="K65" s="9"/>
      <c r="L65" s="9"/>
      <c r="M65" s="34"/>
      <c r="N65" s="35">
        <v>6</v>
      </c>
      <c r="O65" s="10"/>
      <c r="P65" s="10"/>
      <c r="Q65" s="10">
        <v>4</v>
      </c>
      <c r="R65" s="10">
        <v>2</v>
      </c>
      <c r="S65" s="44">
        <f t="shared" si="21"/>
        <v>85.714285714285708</v>
      </c>
      <c r="T65" s="37">
        <f t="shared" si="22"/>
        <v>7</v>
      </c>
      <c r="U65" s="10">
        <v>8</v>
      </c>
      <c r="V65" s="67">
        <f t="shared" si="24"/>
        <v>7</v>
      </c>
      <c r="W65" s="44">
        <f t="shared" si="28"/>
        <v>7.7777777777777777</v>
      </c>
      <c r="X65" s="10"/>
      <c r="Y65" s="10"/>
      <c r="Z65" s="10"/>
      <c r="AA65" s="10"/>
      <c r="AB65" s="10"/>
    </row>
    <row r="66" spans="1:28" ht="25.5" x14ac:dyDescent="0.25">
      <c r="A66" s="75" t="s">
        <v>360</v>
      </c>
      <c r="B66" s="31" t="s">
        <v>111</v>
      </c>
      <c r="C66" s="9"/>
      <c r="D66" s="9"/>
      <c r="E66" s="9"/>
      <c r="F66" s="9"/>
      <c r="G66" s="10"/>
      <c r="H66" s="39"/>
      <c r="I66" s="9"/>
      <c r="J66" s="9"/>
      <c r="K66" s="9"/>
      <c r="L66" s="9"/>
      <c r="M66" s="34"/>
      <c r="N66" s="35"/>
      <c r="O66" s="10"/>
      <c r="P66" s="10"/>
      <c r="Q66" s="10"/>
      <c r="R66" s="10"/>
      <c r="S66" s="44"/>
      <c r="T66" s="37"/>
      <c r="U66" s="10"/>
      <c r="V66" s="10"/>
      <c r="W66" s="44"/>
      <c r="X66" s="10"/>
      <c r="Y66" s="10"/>
      <c r="Z66" s="10"/>
      <c r="AA66" s="10"/>
      <c r="AB66" s="10"/>
    </row>
    <row r="67" spans="1:28" x14ac:dyDescent="0.25">
      <c r="A67" s="75"/>
      <c r="B67" s="31" t="s">
        <v>8</v>
      </c>
      <c r="C67" s="54">
        <v>64</v>
      </c>
      <c r="D67" s="9">
        <v>136</v>
      </c>
      <c r="E67" s="9">
        <v>135</v>
      </c>
      <c r="F67" s="32">
        <f t="shared" ref="F67:F73" si="29">ROUNDDOWN((E67/C67),2)</f>
        <v>2.1</v>
      </c>
      <c r="G67" s="10">
        <v>11</v>
      </c>
      <c r="H67" s="39">
        <f t="shared" si="20"/>
        <v>8.0882352941176467</v>
      </c>
      <c r="I67" s="9"/>
      <c r="J67" s="9"/>
      <c r="K67" s="9"/>
      <c r="L67" s="9"/>
      <c r="M67" s="34"/>
      <c r="N67" s="35">
        <v>6</v>
      </c>
      <c r="O67" s="10"/>
      <c r="P67" s="10"/>
      <c r="Q67" s="10">
        <v>5</v>
      </c>
      <c r="R67" s="10">
        <v>1</v>
      </c>
      <c r="S67" s="44">
        <f t="shared" si="21"/>
        <v>54.545454545454547</v>
      </c>
      <c r="T67" s="37">
        <f t="shared" si="22"/>
        <v>10</v>
      </c>
      <c r="U67" s="10">
        <v>8</v>
      </c>
      <c r="V67" s="67">
        <f t="shared" si="24"/>
        <v>10</v>
      </c>
      <c r="W67" s="39">
        <f t="shared" ref="W67:W73" si="30">SUM(V67*100/E67)</f>
        <v>7.4074074074074074</v>
      </c>
      <c r="X67" s="10"/>
      <c r="Y67" s="10"/>
      <c r="Z67" s="10"/>
      <c r="AA67" s="10"/>
      <c r="AB67" s="10"/>
    </row>
    <row r="68" spans="1:28" ht="25.5" x14ac:dyDescent="0.25">
      <c r="A68" s="75" t="s">
        <v>361</v>
      </c>
      <c r="B68" s="31" t="s">
        <v>116</v>
      </c>
      <c r="C68" s="9"/>
      <c r="D68" s="9"/>
      <c r="E68" s="9"/>
      <c r="F68" s="32"/>
      <c r="G68" s="10"/>
      <c r="H68" s="39"/>
      <c r="I68" s="9"/>
      <c r="J68" s="9"/>
      <c r="K68" s="9"/>
      <c r="L68" s="9"/>
      <c r="M68" s="34"/>
      <c r="N68" s="35"/>
      <c r="O68" s="10"/>
      <c r="P68" s="10"/>
      <c r="Q68" s="10"/>
      <c r="R68" s="10"/>
      <c r="S68" s="44"/>
      <c r="T68" s="37"/>
      <c r="U68" s="10"/>
      <c r="V68" s="10"/>
      <c r="W68" s="39"/>
      <c r="X68" s="10"/>
      <c r="Y68" s="10"/>
      <c r="Z68" s="10"/>
      <c r="AA68" s="10"/>
      <c r="AB68" s="10"/>
    </row>
    <row r="69" spans="1:28" x14ac:dyDescent="0.25">
      <c r="A69" s="75"/>
      <c r="B69" s="31" t="s">
        <v>51</v>
      </c>
      <c r="C69" s="9">
        <v>10.54</v>
      </c>
      <c r="D69" s="9">
        <v>11</v>
      </c>
      <c r="E69" s="9">
        <v>13</v>
      </c>
      <c r="F69" s="32">
        <f t="shared" si="29"/>
        <v>1.23</v>
      </c>
      <c r="G69" s="10">
        <v>0</v>
      </c>
      <c r="H69" s="39">
        <f t="shared" si="20"/>
        <v>0</v>
      </c>
      <c r="I69" s="9"/>
      <c r="J69" s="9"/>
      <c r="K69" s="9"/>
      <c r="L69" s="9"/>
      <c r="M69" s="34"/>
      <c r="N69" s="35">
        <v>0</v>
      </c>
      <c r="O69" s="10"/>
      <c r="P69" s="10"/>
      <c r="Q69" s="10"/>
      <c r="R69" s="10"/>
      <c r="S69" s="44">
        <v>0</v>
      </c>
      <c r="T69" s="37">
        <f t="shared" si="22"/>
        <v>1</v>
      </c>
      <c r="U69" s="10">
        <v>8</v>
      </c>
      <c r="V69" s="67">
        <f t="shared" si="24"/>
        <v>1</v>
      </c>
      <c r="W69" s="39">
        <f t="shared" si="30"/>
        <v>7.6923076923076925</v>
      </c>
      <c r="X69" s="10"/>
      <c r="Y69" s="10"/>
      <c r="Z69" s="10"/>
      <c r="AA69" s="10"/>
      <c r="AB69" s="10"/>
    </row>
    <row r="70" spans="1:28" x14ac:dyDescent="0.25">
      <c r="A70" s="75"/>
      <c r="B70" s="31" t="s">
        <v>67</v>
      </c>
      <c r="C70" s="9">
        <v>17.89</v>
      </c>
      <c r="D70" s="9">
        <v>24</v>
      </c>
      <c r="E70" s="9">
        <v>23</v>
      </c>
      <c r="F70" s="32">
        <f t="shared" si="29"/>
        <v>1.28</v>
      </c>
      <c r="G70" s="10">
        <v>1</v>
      </c>
      <c r="H70" s="39">
        <f t="shared" si="20"/>
        <v>4.166666666666667</v>
      </c>
      <c r="I70" s="9"/>
      <c r="J70" s="9"/>
      <c r="K70" s="9"/>
      <c r="L70" s="9"/>
      <c r="M70" s="34"/>
      <c r="N70" s="35">
        <v>0</v>
      </c>
      <c r="O70" s="10"/>
      <c r="P70" s="10"/>
      <c r="Q70" s="10"/>
      <c r="R70" s="10"/>
      <c r="S70" s="44">
        <f t="shared" si="21"/>
        <v>0</v>
      </c>
      <c r="T70" s="37">
        <f t="shared" si="22"/>
        <v>1</v>
      </c>
      <c r="U70" s="10">
        <v>8</v>
      </c>
      <c r="V70" s="67">
        <f t="shared" si="24"/>
        <v>1</v>
      </c>
      <c r="W70" s="39">
        <f t="shared" si="30"/>
        <v>4.3478260869565215</v>
      </c>
      <c r="X70" s="10"/>
      <c r="Y70" s="10"/>
      <c r="Z70" s="10"/>
      <c r="AA70" s="10"/>
      <c r="AB70" s="10"/>
    </row>
    <row r="71" spans="1:28" x14ac:dyDescent="0.25">
      <c r="A71" s="75"/>
      <c r="B71" s="31" t="s">
        <v>68</v>
      </c>
      <c r="C71" s="54">
        <v>57.31</v>
      </c>
      <c r="D71" s="9">
        <v>40</v>
      </c>
      <c r="E71" s="9">
        <v>30</v>
      </c>
      <c r="F71" s="32">
        <f t="shared" si="29"/>
        <v>0.52</v>
      </c>
      <c r="G71" s="10">
        <v>2</v>
      </c>
      <c r="H71" s="39">
        <f t="shared" si="20"/>
        <v>5</v>
      </c>
      <c r="I71" s="9"/>
      <c r="J71" s="9"/>
      <c r="K71" s="9"/>
      <c r="L71" s="9"/>
      <c r="M71" s="34"/>
      <c r="N71" s="35">
        <v>2</v>
      </c>
      <c r="O71" s="10"/>
      <c r="P71" s="10"/>
      <c r="Q71" s="10">
        <v>1</v>
      </c>
      <c r="R71" s="10">
        <v>1</v>
      </c>
      <c r="S71" s="44">
        <f t="shared" si="21"/>
        <v>100</v>
      </c>
      <c r="T71" s="37">
        <f t="shared" si="22"/>
        <v>1</v>
      </c>
      <c r="U71" s="10">
        <v>5</v>
      </c>
      <c r="V71" s="67">
        <f t="shared" si="24"/>
        <v>1</v>
      </c>
      <c r="W71" s="39">
        <f t="shared" si="30"/>
        <v>3.3333333333333335</v>
      </c>
      <c r="X71" s="10"/>
      <c r="Y71" s="10"/>
      <c r="Z71" s="10"/>
      <c r="AA71" s="10"/>
      <c r="AB71" s="10"/>
    </row>
    <row r="72" spans="1:28" x14ac:dyDescent="0.25">
      <c r="A72" s="75"/>
      <c r="B72" s="31" t="s">
        <v>208</v>
      </c>
      <c r="C72" s="54">
        <v>21.1</v>
      </c>
      <c r="D72" s="9">
        <v>26</v>
      </c>
      <c r="E72" s="9">
        <v>29</v>
      </c>
      <c r="F72" s="32">
        <f t="shared" si="29"/>
        <v>1.37</v>
      </c>
      <c r="G72" s="10">
        <v>2</v>
      </c>
      <c r="H72" s="39">
        <f t="shared" si="20"/>
        <v>7.6923076923076925</v>
      </c>
      <c r="I72" s="9"/>
      <c r="J72" s="9"/>
      <c r="K72" s="9"/>
      <c r="L72" s="9"/>
      <c r="M72" s="34"/>
      <c r="N72" s="35">
        <v>2</v>
      </c>
      <c r="O72" s="10"/>
      <c r="P72" s="10"/>
      <c r="Q72" s="10">
        <v>1</v>
      </c>
      <c r="R72" s="10">
        <v>1</v>
      </c>
      <c r="S72" s="44">
        <f t="shared" si="21"/>
        <v>100</v>
      </c>
      <c r="T72" s="37">
        <f t="shared" si="22"/>
        <v>2</v>
      </c>
      <c r="U72" s="10">
        <v>8</v>
      </c>
      <c r="V72" s="67">
        <f t="shared" si="24"/>
        <v>2</v>
      </c>
      <c r="W72" s="39">
        <f t="shared" si="30"/>
        <v>6.8965517241379306</v>
      </c>
      <c r="X72" s="10"/>
      <c r="Y72" s="10"/>
      <c r="Z72" s="10"/>
      <c r="AA72" s="10"/>
      <c r="AB72" s="10"/>
    </row>
    <row r="73" spans="1:28" x14ac:dyDescent="0.25">
      <c r="A73" s="75"/>
      <c r="B73" s="31" t="s">
        <v>17</v>
      </c>
      <c r="C73" s="32">
        <v>39.130000000000003</v>
      </c>
      <c r="D73" s="9">
        <v>34</v>
      </c>
      <c r="E73" s="9">
        <v>32</v>
      </c>
      <c r="F73" s="32">
        <f t="shared" si="29"/>
        <v>0.81</v>
      </c>
      <c r="G73" s="10">
        <v>1</v>
      </c>
      <c r="H73" s="39">
        <v>0</v>
      </c>
      <c r="I73" s="9"/>
      <c r="J73" s="9"/>
      <c r="K73" s="9"/>
      <c r="L73" s="9"/>
      <c r="M73" s="34"/>
      <c r="N73" s="35">
        <v>1</v>
      </c>
      <c r="O73" s="10"/>
      <c r="P73" s="10"/>
      <c r="Q73" s="10"/>
      <c r="R73" s="10">
        <v>1</v>
      </c>
      <c r="S73" s="44">
        <f t="shared" si="21"/>
        <v>100</v>
      </c>
      <c r="T73" s="37">
        <f t="shared" si="22"/>
        <v>1</v>
      </c>
      <c r="U73" s="10">
        <v>5</v>
      </c>
      <c r="V73" s="67">
        <f t="shared" si="24"/>
        <v>1</v>
      </c>
      <c r="W73" s="39">
        <f t="shared" si="30"/>
        <v>3.125</v>
      </c>
      <c r="X73" s="10"/>
      <c r="Y73" s="10"/>
      <c r="Z73" s="10"/>
      <c r="AA73" s="10"/>
      <c r="AB73" s="10"/>
    </row>
    <row r="74" spans="1:28" ht="25.5" x14ac:dyDescent="0.25">
      <c r="A74" s="75" t="s">
        <v>362</v>
      </c>
      <c r="B74" s="31" t="s">
        <v>104</v>
      </c>
      <c r="C74" s="9"/>
      <c r="D74" s="9"/>
      <c r="E74" s="9"/>
      <c r="F74" s="9"/>
      <c r="G74" s="10"/>
      <c r="H74" s="39"/>
      <c r="I74" s="9"/>
      <c r="J74" s="9"/>
      <c r="K74" s="9"/>
      <c r="L74" s="9"/>
      <c r="M74" s="34"/>
      <c r="N74" s="35"/>
      <c r="O74" s="10"/>
      <c r="P74" s="10"/>
      <c r="Q74" s="10"/>
      <c r="R74" s="10"/>
      <c r="S74" s="44"/>
      <c r="T74" s="37"/>
      <c r="U74" s="10"/>
      <c r="V74" s="10"/>
      <c r="W74" s="44"/>
      <c r="X74" s="10"/>
      <c r="Y74" s="10"/>
      <c r="Z74" s="10"/>
      <c r="AA74" s="10"/>
      <c r="AB74" s="10"/>
    </row>
    <row r="75" spans="1:28" x14ac:dyDescent="0.25">
      <c r="A75" s="43"/>
      <c r="B75" s="31" t="s">
        <v>18</v>
      </c>
      <c r="C75" s="9">
        <v>72.069999999999993</v>
      </c>
      <c r="D75" s="9">
        <v>39</v>
      </c>
      <c r="E75" s="9">
        <v>42</v>
      </c>
      <c r="F75" s="32">
        <f t="shared" ref="F75:F76" si="31">ROUNDDOWN((E75/C75),2)</f>
        <v>0.57999999999999996</v>
      </c>
      <c r="G75" s="10">
        <v>1</v>
      </c>
      <c r="H75" s="39">
        <f t="shared" si="20"/>
        <v>2.5641025641025643</v>
      </c>
      <c r="I75" s="9"/>
      <c r="J75" s="9"/>
      <c r="K75" s="9"/>
      <c r="L75" s="9"/>
      <c r="M75" s="34"/>
      <c r="N75" s="35">
        <v>1</v>
      </c>
      <c r="O75" s="10"/>
      <c r="P75" s="10"/>
      <c r="Q75" s="10"/>
      <c r="R75" s="10">
        <v>1</v>
      </c>
      <c r="S75" s="44">
        <f t="shared" si="21"/>
        <v>100</v>
      </c>
      <c r="T75" s="37">
        <f t="shared" si="22"/>
        <v>2</v>
      </c>
      <c r="U75" s="10">
        <v>5</v>
      </c>
      <c r="V75" s="67">
        <f t="shared" si="24"/>
        <v>2</v>
      </c>
      <c r="W75" s="39">
        <f t="shared" ref="W75:W76" si="32">SUM(V75*100/E75)</f>
        <v>4.7619047619047619</v>
      </c>
      <c r="X75" s="10"/>
      <c r="Y75" s="10"/>
      <c r="Z75" s="10"/>
      <c r="AA75" s="10"/>
      <c r="AB75" s="10"/>
    </row>
    <row r="76" spans="1:28" x14ac:dyDescent="0.25">
      <c r="A76" s="43"/>
      <c r="B76" s="31" t="s">
        <v>70</v>
      </c>
      <c r="C76" s="9">
        <v>75.37</v>
      </c>
      <c r="D76" s="9">
        <v>66</v>
      </c>
      <c r="E76" s="9">
        <v>79</v>
      </c>
      <c r="F76" s="32">
        <f t="shared" si="31"/>
        <v>1.04</v>
      </c>
      <c r="G76" s="10">
        <v>3</v>
      </c>
      <c r="H76" s="39">
        <f t="shared" si="20"/>
        <v>4.5454545454545459</v>
      </c>
      <c r="I76" s="9"/>
      <c r="J76" s="9"/>
      <c r="K76" s="9"/>
      <c r="L76" s="9"/>
      <c r="M76" s="34"/>
      <c r="N76" s="35">
        <v>3</v>
      </c>
      <c r="O76" s="10"/>
      <c r="P76" s="10"/>
      <c r="Q76" s="10">
        <v>2</v>
      </c>
      <c r="R76" s="10">
        <v>1</v>
      </c>
      <c r="S76" s="44">
        <f t="shared" si="21"/>
        <v>100</v>
      </c>
      <c r="T76" s="37">
        <f t="shared" si="22"/>
        <v>6</v>
      </c>
      <c r="U76" s="10">
        <v>8</v>
      </c>
      <c r="V76" s="67">
        <f t="shared" si="24"/>
        <v>6</v>
      </c>
      <c r="W76" s="39">
        <f t="shared" si="32"/>
        <v>7.5949367088607591</v>
      </c>
      <c r="X76" s="10"/>
      <c r="Y76" s="10"/>
      <c r="Z76" s="10"/>
      <c r="AA76" s="10"/>
      <c r="AB76" s="10"/>
    </row>
    <row r="77" spans="1:28" ht="25.5" x14ac:dyDescent="0.25">
      <c r="A77" s="75" t="s">
        <v>363</v>
      </c>
      <c r="B77" s="31" t="s">
        <v>179</v>
      </c>
      <c r="C77" s="55"/>
      <c r="D77" s="9"/>
      <c r="E77" s="9"/>
      <c r="F77" s="9"/>
      <c r="G77" s="10"/>
      <c r="H77" s="39"/>
      <c r="I77" s="9"/>
      <c r="J77" s="9"/>
      <c r="K77" s="9"/>
      <c r="L77" s="9"/>
      <c r="M77" s="34"/>
      <c r="N77" s="35"/>
      <c r="O77" s="10"/>
      <c r="P77" s="10"/>
      <c r="Q77" s="10"/>
      <c r="R77" s="10"/>
      <c r="S77" s="44"/>
      <c r="T77" s="37"/>
      <c r="U77" s="10"/>
      <c r="V77" s="10"/>
      <c r="W77" s="44"/>
      <c r="X77" s="10"/>
      <c r="Y77" s="10"/>
      <c r="Z77" s="10"/>
      <c r="AA77" s="10"/>
      <c r="AB77" s="10"/>
    </row>
    <row r="78" spans="1:28" x14ac:dyDescent="0.25">
      <c r="A78" s="43"/>
      <c r="B78" s="31" t="s">
        <v>19</v>
      </c>
      <c r="C78" s="32">
        <v>42.4</v>
      </c>
      <c r="D78" s="9">
        <v>53</v>
      </c>
      <c r="E78" s="9">
        <v>56</v>
      </c>
      <c r="F78" s="32">
        <f t="shared" ref="F78:F85" si="33">ROUNDDOWN((E78/C78),2)</f>
        <v>1.32</v>
      </c>
      <c r="G78" s="10">
        <v>4</v>
      </c>
      <c r="H78" s="39">
        <f t="shared" si="20"/>
        <v>7.5471698113207548</v>
      </c>
      <c r="I78" s="9"/>
      <c r="J78" s="9"/>
      <c r="K78" s="9"/>
      <c r="L78" s="9"/>
      <c r="M78" s="34"/>
      <c r="N78" s="35">
        <v>4</v>
      </c>
      <c r="O78" s="10"/>
      <c r="P78" s="10"/>
      <c r="Q78" s="10">
        <v>3</v>
      </c>
      <c r="R78" s="10">
        <v>1</v>
      </c>
      <c r="S78" s="44">
        <f t="shared" si="21"/>
        <v>100</v>
      </c>
      <c r="T78" s="37">
        <f t="shared" si="22"/>
        <v>4</v>
      </c>
      <c r="U78" s="10">
        <v>8</v>
      </c>
      <c r="V78" s="67">
        <f t="shared" si="24"/>
        <v>4</v>
      </c>
      <c r="W78" s="39">
        <f t="shared" ref="W78:W85" si="34">SUM(V78*100/E78)</f>
        <v>7.1428571428571432</v>
      </c>
      <c r="X78" s="10"/>
      <c r="Y78" s="10"/>
      <c r="Z78" s="10"/>
      <c r="AA78" s="10"/>
      <c r="AB78" s="10"/>
    </row>
    <row r="79" spans="1:28" x14ac:dyDescent="0.25">
      <c r="A79" s="43"/>
      <c r="B79" s="31" t="s">
        <v>20</v>
      </c>
      <c r="C79" s="32">
        <v>70.81</v>
      </c>
      <c r="D79" s="9">
        <v>101</v>
      </c>
      <c r="E79" s="9">
        <v>105</v>
      </c>
      <c r="F79" s="32">
        <f t="shared" si="33"/>
        <v>1.48</v>
      </c>
      <c r="G79" s="10">
        <v>8</v>
      </c>
      <c r="H79" s="39">
        <f t="shared" si="20"/>
        <v>7.9207920792079207</v>
      </c>
      <c r="I79" s="9"/>
      <c r="J79" s="9"/>
      <c r="K79" s="9"/>
      <c r="L79" s="9"/>
      <c r="M79" s="34"/>
      <c r="N79" s="35">
        <v>7</v>
      </c>
      <c r="O79" s="10"/>
      <c r="P79" s="10"/>
      <c r="Q79" s="10">
        <v>5</v>
      </c>
      <c r="R79" s="10">
        <v>2</v>
      </c>
      <c r="S79" s="44">
        <f t="shared" si="21"/>
        <v>87.5</v>
      </c>
      <c r="T79" s="37">
        <f t="shared" si="22"/>
        <v>8</v>
      </c>
      <c r="U79" s="10">
        <v>8</v>
      </c>
      <c r="V79" s="67">
        <f t="shared" si="24"/>
        <v>8</v>
      </c>
      <c r="W79" s="39">
        <f t="shared" si="34"/>
        <v>7.6190476190476186</v>
      </c>
      <c r="X79" s="10"/>
      <c r="Y79" s="10"/>
      <c r="Z79" s="10"/>
      <c r="AA79" s="10"/>
      <c r="AB79" s="10"/>
    </row>
    <row r="80" spans="1:28" x14ac:dyDescent="0.25">
      <c r="A80" s="75"/>
      <c r="B80" s="31" t="s">
        <v>21</v>
      </c>
      <c r="C80" s="32">
        <v>48.22</v>
      </c>
      <c r="D80" s="9">
        <v>88</v>
      </c>
      <c r="E80" s="9">
        <v>88</v>
      </c>
      <c r="F80" s="32">
        <f t="shared" si="33"/>
        <v>1.82</v>
      </c>
      <c r="G80" s="10">
        <v>7</v>
      </c>
      <c r="H80" s="39">
        <f t="shared" si="20"/>
        <v>7.9545454545454541</v>
      </c>
      <c r="I80" s="9"/>
      <c r="J80" s="9"/>
      <c r="K80" s="9"/>
      <c r="L80" s="9"/>
      <c r="M80" s="34"/>
      <c r="N80" s="35">
        <v>4</v>
      </c>
      <c r="O80" s="10"/>
      <c r="P80" s="10"/>
      <c r="Q80" s="10">
        <v>4</v>
      </c>
      <c r="R80" s="10"/>
      <c r="S80" s="44">
        <f t="shared" si="21"/>
        <v>57.142857142857146</v>
      </c>
      <c r="T80" s="37">
        <f t="shared" si="22"/>
        <v>7</v>
      </c>
      <c r="U80" s="10">
        <v>8</v>
      </c>
      <c r="V80" s="67">
        <f t="shared" si="24"/>
        <v>7</v>
      </c>
      <c r="W80" s="39">
        <f t="shared" si="34"/>
        <v>7.9545454545454541</v>
      </c>
      <c r="X80" s="10"/>
      <c r="Y80" s="10"/>
      <c r="Z80" s="10"/>
      <c r="AA80" s="10"/>
      <c r="AB80" s="10"/>
    </row>
    <row r="81" spans="1:28" x14ac:dyDescent="0.25">
      <c r="A81" s="43"/>
      <c r="B81" s="31" t="s">
        <v>53</v>
      </c>
      <c r="C81" s="32">
        <v>53.85</v>
      </c>
      <c r="D81" s="9">
        <v>83</v>
      </c>
      <c r="E81" s="9">
        <v>83</v>
      </c>
      <c r="F81" s="32">
        <f t="shared" si="33"/>
        <v>1.54</v>
      </c>
      <c r="G81" s="10">
        <v>6</v>
      </c>
      <c r="H81" s="39">
        <f t="shared" si="20"/>
        <v>7.2289156626506026</v>
      </c>
      <c r="I81" s="9"/>
      <c r="J81" s="9"/>
      <c r="K81" s="9"/>
      <c r="L81" s="9"/>
      <c r="M81" s="34"/>
      <c r="N81" s="35">
        <v>3</v>
      </c>
      <c r="O81" s="10"/>
      <c r="P81" s="10"/>
      <c r="Q81" s="10">
        <v>2</v>
      </c>
      <c r="R81" s="10">
        <v>1</v>
      </c>
      <c r="S81" s="44">
        <f t="shared" si="21"/>
        <v>50</v>
      </c>
      <c r="T81" s="37">
        <f t="shared" si="22"/>
        <v>6</v>
      </c>
      <c r="U81" s="10">
        <v>8</v>
      </c>
      <c r="V81" s="67">
        <f t="shared" si="24"/>
        <v>6</v>
      </c>
      <c r="W81" s="39">
        <f t="shared" si="34"/>
        <v>7.2289156626506026</v>
      </c>
      <c r="X81" s="10"/>
      <c r="Y81" s="10"/>
      <c r="Z81" s="10"/>
      <c r="AA81" s="10"/>
      <c r="AB81" s="10"/>
    </row>
    <row r="82" spans="1:28" x14ac:dyDescent="0.25">
      <c r="A82" s="43"/>
      <c r="B82" s="31" t="s">
        <v>44</v>
      </c>
      <c r="C82" s="54">
        <v>29.64</v>
      </c>
      <c r="D82" s="9">
        <v>41</v>
      </c>
      <c r="E82" s="9">
        <v>43</v>
      </c>
      <c r="F82" s="32">
        <f t="shared" si="33"/>
        <v>1.45</v>
      </c>
      <c r="G82" s="10">
        <v>3</v>
      </c>
      <c r="H82" s="39">
        <f t="shared" si="20"/>
        <v>7.3170731707317076</v>
      </c>
      <c r="I82" s="9"/>
      <c r="J82" s="9"/>
      <c r="K82" s="9"/>
      <c r="L82" s="9"/>
      <c r="M82" s="34"/>
      <c r="N82" s="35">
        <v>0</v>
      </c>
      <c r="O82" s="10"/>
      <c r="P82" s="10"/>
      <c r="Q82" s="10"/>
      <c r="R82" s="10"/>
      <c r="S82" s="44">
        <f t="shared" si="21"/>
        <v>0</v>
      </c>
      <c r="T82" s="37">
        <f t="shared" si="22"/>
        <v>3</v>
      </c>
      <c r="U82" s="10">
        <v>8</v>
      </c>
      <c r="V82" s="67">
        <f t="shared" si="24"/>
        <v>3</v>
      </c>
      <c r="W82" s="39">
        <f t="shared" si="34"/>
        <v>6.9767441860465116</v>
      </c>
      <c r="X82" s="10"/>
      <c r="Y82" s="10"/>
      <c r="Z82" s="10"/>
      <c r="AA82" s="10"/>
      <c r="AB82" s="10"/>
    </row>
    <row r="83" spans="1:28" x14ac:dyDescent="0.25">
      <c r="A83" s="43"/>
      <c r="B83" s="31" t="s">
        <v>45</v>
      </c>
      <c r="C83" s="54">
        <v>125.2</v>
      </c>
      <c r="D83" s="9">
        <v>180</v>
      </c>
      <c r="E83" s="9">
        <v>176</v>
      </c>
      <c r="F83" s="32">
        <f t="shared" si="33"/>
        <v>1.4</v>
      </c>
      <c r="G83" s="10">
        <v>14</v>
      </c>
      <c r="H83" s="39">
        <f t="shared" si="20"/>
        <v>7.7777777777777777</v>
      </c>
      <c r="I83" s="9"/>
      <c r="J83" s="9"/>
      <c r="K83" s="9"/>
      <c r="L83" s="9"/>
      <c r="M83" s="34"/>
      <c r="N83" s="35">
        <v>2</v>
      </c>
      <c r="O83" s="10"/>
      <c r="P83" s="10"/>
      <c r="Q83" s="10">
        <v>2</v>
      </c>
      <c r="R83" s="10"/>
      <c r="S83" s="44">
        <f t="shared" si="21"/>
        <v>14.285714285714286</v>
      </c>
      <c r="T83" s="37">
        <f t="shared" si="22"/>
        <v>14</v>
      </c>
      <c r="U83" s="10">
        <v>8</v>
      </c>
      <c r="V83" s="67">
        <f t="shared" si="24"/>
        <v>14</v>
      </c>
      <c r="W83" s="39">
        <f t="shared" si="34"/>
        <v>7.9545454545454541</v>
      </c>
      <c r="X83" s="10"/>
      <c r="Y83" s="10"/>
      <c r="Z83" s="10"/>
      <c r="AA83" s="10"/>
      <c r="AB83" s="10"/>
    </row>
    <row r="84" spans="1:28" x14ac:dyDescent="0.25">
      <c r="A84" s="43"/>
      <c r="B84" s="31" t="s">
        <v>54</v>
      </c>
      <c r="C84" s="9">
        <v>43.73</v>
      </c>
      <c r="D84" s="9">
        <v>52</v>
      </c>
      <c r="E84" s="9">
        <v>54</v>
      </c>
      <c r="F84" s="32">
        <f t="shared" si="33"/>
        <v>1.23</v>
      </c>
      <c r="G84" s="10">
        <v>4</v>
      </c>
      <c r="H84" s="39">
        <f t="shared" si="20"/>
        <v>7.6923076923076925</v>
      </c>
      <c r="I84" s="9"/>
      <c r="J84" s="9"/>
      <c r="K84" s="9"/>
      <c r="L84" s="9"/>
      <c r="M84" s="34"/>
      <c r="N84" s="35">
        <v>2</v>
      </c>
      <c r="O84" s="10"/>
      <c r="P84" s="10"/>
      <c r="Q84" s="10">
        <v>2</v>
      </c>
      <c r="R84" s="10"/>
      <c r="S84" s="44">
        <f t="shared" si="21"/>
        <v>50</v>
      </c>
      <c r="T84" s="37">
        <f t="shared" si="22"/>
        <v>4</v>
      </c>
      <c r="U84" s="10">
        <v>8</v>
      </c>
      <c r="V84" s="67">
        <f t="shared" si="24"/>
        <v>4</v>
      </c>
      <c r="W84" s="39">
        <f t="shared" si="34"/>
        <v>7.4074074074074074</v>
      </c>
      <c r="X84" s="10"/>
      <c r="Y84" s="10"/>
      <c r="Z84" s="10"/>
      <c r="AA84" s="10"/>
      <c r="AB84" s="10"/>
    </row>
    <row r="85" spans="1:28" x14ac:dyDescent="0.25">
      <c r="A85" s="43"/>
      <c r="B85" s="31" t="s">
        <v>84</v>
      </c>
      <c r="C85" s="32">
        <v>28.23</v>
      </c>
      <c r="D85" s="9">
        <v>31</v>
      </c>
      <c r="E85" s="9">
        <v>31</v>
      </c>
      <c r="F85" s="32">
        <f t="shared" si="33"/>
        <v>1.0900000000000001</v>
      </c>
      <c r="G85" s="10">
        <v>2</v>
      </c>
      <c r="H85" s="39">
        <f t="shared" si="20"/>
        <v>6.4516129032258061</v>
      </c>
      <c r="I85" s="9"/>
      <c r="J85" s="9"/>
      <c r="K85" s="9"/>
      <c r="L85" s="9"/>
      <c r="M85" s="34"/>
      <c r="N85" s="35">
        <v>1</v>
      </c>
      <c r="O85" s="10"/>
      <c r="P85" s="10"/>
      <c r="Q85" s="10">
        <v>1</v>
      </c>
      <c r="R85" s="10"/>
      <c r="S85" s="44">
        <f t="shared" si="21"/>
        <v>50</v>
      </c>
      <c r="T85" s="37">
        <f t="shared" si="22"/>
        <v>2</v>
      </c>
      <c r="U85" s="10">
        <v>8</v>
      </c>
      <c r="V85" s="67">
        <f t="shared" si="24"/>
        <v>2</v>
      </c>
      <c r="W85" s="39">
        <f t="shared" si="34"/>
        <v>6.4516129032258061</v>
      </c>
      <c r="X85" s="10"/>
      <c r="Y85" s="10"/>
      <c r="Z85" s="10"/>
      <c r="AA85" s="10"/>
      <c r="AB85" s="10"/>
    </row>
    <row r="86" spans="1:28" ht="25.5" x14ac:dyDescent="0.25">
      <c r="A86" s="75" t="s">
        <v>364</v>
      </c>
      <c r="B86" s="31" t="s">
        <v>263</v>
      </c>
      <c r="C86" s="55"/>
      <c r="D86" s="9"/>
      <c r="E86" s="9"/>
      <c r="F86" s="9"/>
      <c r="G86" s="10"/>
      <c r="H86" s="39"/>
      <c r="I86" s="9"/>
      <c r="J86" s="9"/>
      <c r="K86" s="9"/>
      <c r="L86" s="9"/>
      <c r="M86" s="34"/>
      <c r="N86" s="35"/>
      <c r="O86" s="10"/>
      <c r="P86" s="10"/>
      <c r="Q86" s="10"/>
      <c r="R86" s="10"/>
      <c r="S86" s="44"/>
      <c r="T86" s="37"/>
      <c r="U86" s="10"/>
      <c r="V86" s="10"/>
      <c r="W86" s="44"/>
      <c r="X86" s="10"/>
      <c r="Y86" s="10"/>
      <c r="Z86" s="10"/>
      <c r="AA86" s="10"/>
      <c r="AB86" s="10"/>
    </row>
    <row r="87" spans="1:28" ht="17.25" customHeight="1" x14ac:dyDescent="0.25">
      <c r="A87" s="43"/>
      <c r="B87" s="31" t="s">
        <v>140</v>
      </c>
      <c r="C87" s="54">
        <v>161.4</v>
      </c>
      <c r="D87" s="9">
        <v>77</v>
      </c>
      <c r="E87" s="9">
        <v>121</v>
      </c>
      <c r="F87" s="32">
        <f t="shared" ref="F87" si="35">ROUNDDOWN((E87/C87),2)</f>
        <v>0.74</v>
      </c>
      <c r="G87" s="10">
        <v>3</v>
      </c>
      <c r="H87" s="39">
        <f t="shared" si="20"/>
        <v>3.8961038961038961</v>
      </c>
      <c r="I87" s="9"/>
      <c r="J87" s="9"/>
      <c r="K87" s="9"/>
      <c r="L87" s="9"/>
      <c r="M87" s="34"/>
      <c r="N87" s="35">
        <v>0</v>
      </c>
      <c r="O87" s="10"/>
      <c r="P87" s="10"/>
      <c r="Q87" s="10"/>
      <c r="R87" s="10"/>
      <c r="S87" s="44">
        <f t="shared" si="21"/>
        <v>0</v>
      </c>
      <c r="T87" s="37">
        <f t="shared" si="22"/>
        <v>6</v>
      </c>
      <c r="U87" s="10">
        <v>5</v>
      </c>
      <c r="V87" s="67">
        <f t="shared" si="24"/>
        <v>6</v>
      </c>
      <c r="W87" s="39">
        <f t="shared" ref="W87" si="36">SUM(V87*100/E87)</f>
        <v>4.9586776859504136</v>
      </c>
      <c r="X87" s="10"/>
      <c r="Y87" s="10"/>
      <c r="Z87" s="10"/>
      <c r="AA87" s="10"/>
      <c r="AB87" s="10"/>
    </row>
    <row r="88" spans="1:28" ht="25.5" x14ac:dyDescent="0.25">
      <c r="A88" s="75" t="s">
        <v>365</v>
      </c>
      <c r="B88" s="31" t="s">
        <v>207</v>
      </c>
      <c r="C88" s="55"/>
      <c r="D88" s="9"/>
      <c r="E88" s="9"/>
      <c r="F88" s="9"/>
      <c r="G88" s="10"/>
      <c r="H88" s="39"/>
      <c r="I88" s="9"/>
      <c r="J88" s="9"/>
      <c r="K88" s="9"/>
      <c r="L88" s="9"/>
      <c r="M88" s="34"/>
      <c r="N88" s="35"/>
      <c r="O88" s="10"/>
      <c r="P88" s="10"/>
      <c r="Q88" s="10"/>
      <c r="R88" s="10"/>
      <c r="S88" s="44"/>
      <c r="T88" s="37"/>
      <c r="U88" s="10"/>
      <c r="V88" s="10"/>
      <c r="W88" s="44"/>
      <c r="X88" s="10"/>
      <c r="Y88" s="10"/>
      <c r="Z88" s="10"/>
      <c r="AA88" s="10"/>
      <c r="AB88" s="10"/>
    </row>
    <row r="89" spans="1:28" ht="25.5" x14ac:dyDescent="0.25">
      <c r="A89" s="43"/>
      <c r="B89" s="31" t="s">
        <v>46</v>
      </c>
      <c r="C89" s="55">
        <v>85.13</v>
      </c>
      <c r="D89" s="9">
        <v>160</v>
      </c>
      <c r="E89" s="9">
        <v>185</v>
      </c>
      <c r="F89" s="32">
        <f t="shared" ref="F89:F113" si="37">ROUNDDOWN((E89/C89),2)</f>
        <v>2.17</v>
      </c>
      <c r="G89" s="10">
        <v>12</v>
      </c>
      <c r="H89" s="39">
        <f t="shared" si="20"/>
        <v>7.5</v>
      </c>
      <c r="I89" s="9"/>
      <c r="J89" s="9"/>
      <c r="K89" s="9"/>
      <c r="L89" s="9"/>
      <c r="M89" s="34"/>
      <c r="N89" s="35">
        <v>11</v>
      </c>
      <c r="O89" s="10"/>
      <c r="P89" s="10"/>
      <c r="Q89" s="9">
        <v>8</v>
      </c>
      <c r="R89" s="34">
        <v>3</v>
      </c>
      <c r="S89" s="44">
        <f t="shared" si="21"/>
        <v>91.666666666666671</v>
      </c>
      <c r="T89" s="37">
        <f t="shared" si="22"/>
        <v>14</v>
      </c>
      <c r="U89" s="10">
        <v>8</v>
      </c>
      <c r="V89" s="67">
        <f t="shared" si="24"/>
        <v>14</v>
      </c>
      <c r="W89" s="39">
        <f t="shared" ref="W89:W96" si="38">SUM(V89*100/E89)</f>
        <v>7.5675675675675675</v>
      </c>
      <c r="X89" s="10"/>
      <c r="Y89" s="10"/>
      <c r="Z89" s="10"/>
      <c r="AA89" s="10"/>
      <c r="AB89" s="10"/>
    </row>
    <row r="90" spans="1:28" x14ac:dyDescent="0.25">
      <c r="A90" s="43"/>
      <c r="B90" s="31" t="s">
        <v>62</v>
      </c>
      <c r="C90" s="9">
        <v>36.57</v>
      </c>
      <c r="D90" s="9">
        <v>64</v>
      </c>
      <c r="E90" s="9">
        <v>62</v>
      </c>
      <c r="F90" s="32">
        <f t="shared" si="37"/>
        <v>1.69</v>
      </c>
      <c r="G90" s="10">
        <v>5</v>
      </c>
      <c r="H90" s="39">
        <f t="shared" si="20"/>
        <v>7.8125</v>
      </c>
      <c r="I90" s="9"/>
      <c r="J90" s="9"/>
      <c r="K90" s="9"/>
      <c r="L90" s="9"/>
      <c r="M90" s="34"/>
      <c r="N90" s="35">
        <v>4</v>
      </c>
      <c r="O90" s="10"/>
      <c r="P90" s="10"/>
      <c r="Q90" s="9">
        <v>3</v>
      </c>
      <c r="R90" s="34">
        <v>1</v>
      </c>
      <c r="S90" s="44">
        <f t="shared" si="21"/>
        <v>80</v>
      </c>
      <c r="T90" s="37">
        <f t="shared" si="22"/>
        <v>4</v>
      </c>
      <c r="U90" s="10">
        <v>8</v>
      </c>
      <c r="V90" s="67">
        <f t="shared" si="24"/>
        <v>4</v>
      </c>
      <c r="W90" s="39">
        <f t="shared" si="38"/>
        <v>6.4516129032258061</v>
      </c>
      <c r="X90" s="10"/>
      <c r="Y90" s="10"/>
      <c r="Z90" s="10"/>
      <c r="AA90" s="10"/>
      <c r="AB90" s="10"/>
    </row>
    <row r="91" spans="1:28" ht="25.5" x14ac:dyDescent="0.25">
      <c r="A91" s="43"/>
      <c r="B91" s="31" t="s">
        <v>61</v>
      </c>
      <c r="C91" s="81" t="s">
        <v>237</v>
      </c>
      <c r="D91" s="9">
        <v>57</v>
      </c>
      <c r="E91" s="9">
        <v>60</v>
      </c>
      <c r="F91" s="32">
        <f t="shared" si="37"/>
        <v>2.0699999999999998</v>
      </c>
      <c r="G91" s="10">
        <v>4</v>
      </c>
      <c r="H91" s="39">
        <f t="shared" si="20"/>
        <v>7.0175438596491224</v>
      </c>
      <c r="I91" s="9"/>
      <c r="J91" s="9"/>
      <c r="K91" s="9"/>
      <c r="L91" s="9"/>
      <c r="M91" s="34"/>
      <c r="N91" s="35">
        <v>4</v>
      </c>
      <c r="O91" s="10"/>
      <c r="P91" s="10"/>
      <c r="Q91" s="9">
        <v>3</v>
      </c>
      <c r="R91" s="34">
        <v>1</v>
      </c>
      <c r="S91" s="44">
        <f t="shared" si="21"/>
        <v>100</v>
      </c>
      <c r="T91" s="37">
        <f t="shared" si="22"/>
        <v>4</v>
      </c>
      <c r="U91" s="10">
        <v>8</v>
      </c>
      <c r="V91" s="67">
        <f t="shared" si="24"/>
        <v>4</v>
      </c>
      <c r="W91" s="39">
        <f t="shared" si="38"/>
        <v>6.666666666666667</v>
      </c>
      <c r="X91" s="10"/>
      <c r="Y91" s="10"/>
      <c r="Z91" s="10"/>
      <c r="AA91" s="10"/>
      <c r="AB91" s="10"/>
    </row>
    <row r="92" spans="1:28" x14ac:dyDescent="0.25">
      <c r="A92" s="43"/>
      <c r="B92" s="31" t="s">
        <v>63</v>
      </c>
      <c r="C92" s="32">
        <v>29.22</v>
      </c>
      <c r="D92" s="9">
        <v>87</v>
      </c>
      <c r="E92" s="9">
        <v>101</v>
      </c>
      <c r="F92" s="32">
        <f t="shared" si="37"/>
        <v>3.45</v>
      </c>
      <c r="G92" s="10">
        <v>6</v>
      </c>
      <c r="H92" s="39">
        <f t="shared" si="20"/>
        <v>6.8965517241379306</v>
      </c>
      <c r="I92" s="9"/>
      <c r="J92" s="9"/>
      <c r="K92" s="9"/>
      <c r="L92" s="9"/>
      <c r="M92" s="34"/>
      <c r="N92" s="35">
        <v>5</v>
      </c>
      <c r="O92" s="10"/>
      <c r="P92" s="10"/>
      <c r="Q92" s="9">
        <v>3</v>
      </c>
      <c r="R92" s="34">
        <v>2</v>
      </c>
      <c r="S92" s="44">
        <f t="shared" si="21"/>
        <v>83.333333333333329</v>
      </c>
      <c r="T92" s="37">
        <f t="shared" si="22"/>
        <v>12</v>
      </c>
      <c r="U92" s="10">
        <v>12</v>
      </c>
      <c r="V92" s="67">
        <f t="shared" si="24"/>
        <v>12</v>
      </c>
      <c r="W92" s="39">
        <f t="shared" si="38"/>
        <v>11.881188118811881</v>
      </c>
      <c r="X92" s="10"/>
      <c r="Y92" s="10"/>
      <c r="Z92" s="10"/>
      <c r="AA92" s="10"/>
      <c r="AB92" s="10"/>
    </row>
    <row r="93" spans="1:28" x14ac:dyDescent="0.25">
      <c r="A93" s="75"/>
      <c r="B93" s="31" t="s">
        <v>47</v>
      </c>
      <c r="C93" s="9">
        <v>42.98</v>
      </c>
      <c r="D93" s="9">
        <v>143</v>
      </c>
      <c r="E93" s="9">
        <v>145</v>
      </c>
      <c r="F93" s="32">
        <f t="shared" si="37"/>
        <v>3.37</v>
      </c>
      <c r="G93" s="10">
        <v>17</v>
      </c>
      <c r="H93" s="39">
        <f t="shared" si="20"/>
        <v>11.888111888111888</v>
      </c>
      <c r="I93" s="9"/>
      <c r="J93" s="9"/>
      <c r="K93" s="9"/>
      <c r="L93" s="9"/>
      <c r="M93" s="34"/>
      <c r="N93" s="35">
        <v>6</v>
      </c>
      <c r="O93" s="10"/>
      <c r="P93" s="10"/>
      <c r="Q93" s="9">
        <v>4</v>
      </c>
      <c r="R93" s="34">
        <v>2</v>
      </c>
      <c r="S93" s="44">
        <f t="shared" si="21"/>
        <v>35.294117647058826</v>
      </c>
      <c r="T93" s="37">
        <f t="shared" si="22"/>
        <v>17</v>
      </c>
      <c r="U93" s="10">
        <v>12</v>
      </c>
      <c r="V93" s="67">
        <f t="shared" si="24"/>
        <v>17</v>
      </c>
      <c r="W93" s="39">
        <f t="shared" si="38"/>
        <v>11.724137931034482</v>
      </c>
      <c r="X93" s="10"/>
      <c r="Y93" s="10"/>
      <c r="Z93" s="10"/>
      <c r="AA93" s="10"/>
      <c r="AB93" s="10"/>
    </row>
    <row r="94" spans="1:28" x14ac:dyDescent="0.25">
      <c r="A94" s="43"/>
      <c r="B94" s="31" t="s">
        <v>48</v>
      </c>
      <c r="C94" s="9">
        <v>54.42</v>
      </c>
      <c r="D94" s="9">
        <v>172</v>
      </c>
      <c r="E94" s="9">
        <v>172</v>
      </c>
      <c r="F94" s="32">
        <f t="shared" si="37"/>
        <v>3.16</v>
      </c>
      <c r="G94" s="10">
        <v>20</v>
      </c>
      <c r="H94" s="39">
        <f t="shared" si="20"/>
        <v>11.627906976744185</v>
      </c>
      <c r="I94" s="9"/>
      <c r="J94" s="9"/>
      <c r="K94" s="9"/>
      <c r="L94" s="9"/>
      <c r="M94" s="34"/>
      <c r="N94" s="35">
        <v>6</v>
      </c>
      <c r="O94" s="10"/>
      <c r="P94" s="10"/>
      <c r="Q94" s="9">
        <v>4</v>
      </c>
      <c r="R94" s="34">
        <v>2</v>
      </c>
      <c r="S94" s="44">
        <f t="shared" si="21"/>
        <v>30</v>
      </c>
      <c r="T94" s="37">
        <f t="shared" si="22"/>
        <v>20</v>
      </c>
      <c r="U94" s="10">
        <v>12</v>
      </c>
      <c r="V94" s="67">
        <f t="shared" si="24"/>
        <v>20</v>
      </c>
      <c r="W94" s="39">
        <f t="shared" si="38"/>
        <v>11.627906976744185</v>
      </c>
      <c r="X94" s="10"/>
      <c r="Y94" s="10"/>
      <c r="Z94" s="10"/>
      <c r="AA94" s="10"/>
      <c r="AB94" s="10"/>
    </row>
    <row r="95" spans="1:28" ht="25.5" x14ac:dyDescent="0.25">
      <c r="A95" s="43"/>
      <c r="B95" s="31" t="s">
        <v>113</v>
      </c>
      <c r="C95" s="32">
        <v>43.23</v>
      </c>
      <c r="D95" s="9">
        <v>129</v>
      </c>
      <c r="E95" s="9">
        <v>126</v>
      </c>
      <c r="F95" s="32">
        <f t="shared" si="37"/>
        <v>2.91</v>
      </c>
      <c r="G95" s="10">
        <v>10</v>
      </c>
      <c r="H95" s="39">
        <f t="shared" si="20"/>
        <v>7.7519379844961236</v>
      </c>
      <c r="I95" s="9"/>
      <c r="J95" s="9"/>
      <c r="K95" s="9"/>
      <c r="L95" s="9"/>
      <c r="M95" s="34"/>
      <c r="N95" s="35">
        <v>6</v>
      </c>
      <c r="O95" s="10"/>
      <c r="P95" s="10"/>
      <c r="Q95" s="9">
        <v>5</v>
      </c>
      <c r="R95" s="34">
        <v>1</v>
      </c>
      <c r="S95" s="44">
        <f t="shared" si="21"/>
        <v>60</v>
      </c>
      <c r="T95" s="37">
        <f t="shared" si="22"/>
        <v>10</v>
      </c>
      <c r="U95" s="10">
        <v>8</v>
      </c>
      <c r="V95" s="67">
        <f t="shared" si="24"/>
        <v>10</v>
      </c>
      <c r="W95" s="39">
        <f t="shared" si="38"/>
        <v>7.9365079365079367</v>
      </c>
      <c r="X95" s="10"/>
      <c r="Y95" s="10"/>
      <c r="Z95" s="10"/>
      <c r="AA95" s="10"/>
      <c r="AB95" s="10"/>
    </row>
    <row r="96" spans="1:28" x14ac:dyDescent="0.25">
      <c r="A96" s="43"/>
      <c r="B96" s="31" t="s">
        <v>90</v>
      </c>
      <c r="C96" s="32">
        <v>39.54</v>
      </c>
      <c r="D96" s="9">
        <v>54</v>
      </c>
      <c r="E96" s="9">
        <v>67</v>
      </c>
      <c r="F96" s="32">
        <f t="shared" si="37"/>
        <v>1.69</v>
      </c>
      <c r="G96" s="10">
        <v>4</v>
      </c>
      <c r="H96" s="39">
        <v>0</v>
      </c>
      <c r="I96" s="9"/>
      <c r="J96" s="9"/>
      <c r="K96" s="9"/>
      <c r="L96" s="9"/>
      <c r="M96" s="34"/>
      <c r="N96" s="35">
        <v>4</v>
      </c>
      <c r="O96" s="10"/>
      <c r="P96" s="10"/>
      <c r="Q96" s="9">
        <v>3</v>
      </c>
      <c r="R96" s="34">
        <v>1</v>
      </c>
      <c r="S96" s="44">
        <f t="shared" si="21"/>
        <v>100</v>
      </c>
      <c r="T96" s="37">
        <f t="shared" si="22"/>
        <v>5</v>
      </c>
      <c r="U96" s="10">
        <v>8</v>
      </c>
      <c r="V96" s="67">
        <f t="shared" si="24"/>
        <v>5</v>
      </c>
      <c r="W96" s="39">
        <f t="shared" si="38"/>
        <v>7.4626865671641793</v>
      </c>
      <c r="X96" s="10"/>
      <c r="Y96" s="10"/>
      <c r="Z96" s="10"/>
      <c r="AA96" s="10"/>
      <c r="AB96" s="10"/>
    </row>
    <row r="97" spans="1:28" ht="25.5" x14ac:dyDescent="0.25">
      <c r="A97" s="75" t="s">
        <v>366</v>
      </c>
      <c r="B97" s="31" t="s">
        <v>118</v>
      </c>
      <c r="C97" s="32"/>
      <c r="D97" s="9"/>
      <c r="E97" s="9"/>
      <c r="F97" s="32"/>
      <c r="G97" s="10"/>
      <c r="H97" s="39"/>
      <c r="I97" s="9"/>
      <c r="J97" s="9"/>
      <c r="K97" s="9"/>
      <c r="L97" s="9"/>
      <c r="M97" s="34"/>
      <c r="N97" s="35"/>
      <c r="O97" s="10"/>
      <c r="P97" s="10"/>
      <c r="Q97" s="10"/>
      <c r="R97" s="10"/>
      <c r="S97" s="44"/>
      <c r="T97" s="37"/>
      <c r="U97" s="10"/>
      <c r="V97" s="10"/>
      <c r="W97" s="39"/>
      <c r="X97" s="10"/>
      <c r="Y97" s="10"/>
      <c r="Z97" s="10"/>
      <c r="AA97" s="10"/>
      <c r="AB97" s="10"/>
    </row>
    <row r="98" spans="1:28" ht="25.5" x14ac:dyDescent="0.25">
      <c r="A98" s="75"/>
      <c r="B98" s="31" t="s">
        <v>55</v>
      </c>
      <c r="C98" s="9">
        <v>15.74</v>
      </c>
      <c r="D98" s="9">
        <v>40</v>
      </c>
      <c r="E98" s="9">
        <v>40</v>
      </c>
      <c r="F98" s="32">
        <f t="shared" ref="F98:F104" si="39">ROUNDDOWN((E98/C98),2)</f>
        <v>2.54</v>
      </c>
      <c r="G98" s="10">
        <v>3</v>
      </c>
      <c r="H98" s="39">
        <v>0</v>
      </c>
      <c r="I98" s="9"/>
      <c r="J98" s="9"/>
      <c r="K98" s="9"/>
      <c r="L98" s="9"/>
      <c r="M98" s="34"/>
      <c r="N98" s="35">
        <v>2</v>
      </c>
      <c r="O98" s="10"/>
      <c r="P98" s="10"/>
      <c r="Q98" s="10">
        <v>1</v>
      </c>
      <c r="R98" s="10">
        <v>1</v>
      </c>
      <c r="S98" s="44">
        <v>0</v>
      </c>
      <c r="T98" s="37">
        <f t="shared" ref="T98:T104" si="40">ROUNDDOWN((U98*E98/100),0)</f>
        <v>3</v>
      </c>
      <c r="U98" s="10">
        <v>8</v>
      </c>
      <c r="V98" s="67">
        <f t="shared" si="24"/>
        <v>3</v>
      </c>
      <c r="W98" s="39">
        <f t="shared" ref="W98:W104" si="41">SUM(V98*100/E98)</f>
        <v>7.5</v>
      </c>
      <c r="X98" s="10"/>
      <c r="Y98" s="10"/>
      <c r="Z98" s="10"/>
      <c r="AA98" s="10"/>
      <c r="AB98" s="10"/>
    </row>
    <row r="99" spans="1:28" ht="25.5" x14ac:dyDescent="0.25">
      <c r="A99" s="75"/>
      <c r="B99" s="31" t="s">
        <v>56</v>
      </c>
      <c r="C99" s="9">
        <v>17.47</v>
      </c>
      <c r="D99" s="9">
        <v>36</v>
      </c>
      <c r="E99" s="9">
        <v>37</v>
      </c>
      <c r="F99" s="32">
        <f t="shared" si="39"/>
        <v>2.11</v>
      </c>
      <c r="G99" s="10">
        <v>2</v>
      </c>
      <c r="H99" s="39">
        <v>0</v>
      </c>
      <c r="I99" s="9"/>
      <c r="J99" s="9"/>
      <c r="K99" s="9"/>
      <c r="L99" s="9"/>
      <c r="M99" s="34"/>
      <c r="N99" s="35">
        <v>1</v>
      </c>
      <c r="O99" s="10"/>
      <c r="P99" s="10"/>
      <c r="Q99" s="10">
        <v>1</v>
      </c>
      <c r="R99" s="10"/>
      <c r="S99" s="44">
        <v>0</v>
      </c>
      <c r="T99" s="37">
        <f t="shared" si="40"/>
        <v>2</v>
      </c>
      <c r="U99" s="10">
        <v>8</v>
      </c>
      <c r="V99" s="67">
        <f t="shared" si="24"/>
        <v>2</v>
      </c>
      <c r="W99" s="39">
        <f t="shared" si="41"/>
        <v>5.4054054054054053</v>
      </c>
      <c r="X99" s="10"/>
      <c r="Y99" s="10"/>
      <c r="Z99" s="10"/>
      <c r="AA99" s="10"/>
      <c r="AB99" s="10"/>
    </row>
    <row r="100" spans="1:28" x14ac:dyDescent="0.25">
      <c r="A100" s="75"/>
      <c r="B100" s="31" t="s">
        <v>72</v>
      </c>
      <c r="C100" s="9">
        <v>16.04</v>
      </c>
      <c r="D100" s="9">
        <v>22</v>
      </c>
      <c r="E100" s="9">
        <v>29</v>
      </c>
      <c r="F100" s="32">
        <f t="shared" si="39"/>
        <v>1.8</v>
      </c>
      <c r="G100" s="10">
        <v>1</v>
      </c>
      <c r="H100" s="39">
        <v>0</v>
      </c>
      <c r="I100" s="9"/>
      <c r="J100" s="9"/>
      <c r="K100" s="9"/>
      <c r="L100" s="9"/>
      <c r="M100" s="34"/>
      <c r="N100" s="35">
        <v>1</v>
      </c>
      <c r="O100" s="10"/>
      <c r="P100" s="10"/>
      <c r="Q100" s="10"/>
      <c r="R100" s="10">
        <v>1</v>
      </c>
      <c r="S100" s="44">
        <v>0</v>
      </c>
      <c r="T100" s="37">
        <f t="shared" si="40"/>
        <v>2</v>
      </c>
      <c r="U100" s="10">
        <v>8</v>
      </c>
      <c r="V100" s="67">
        <f t="shared" si="24"/>
        <v>2</v>
      </c>
      <c r="W100" s="39">
        <f t="shared" si="41"/>
        <v>6.8965517241379306</v>
      </c>
      <c r="X100" s="10"/>
      <c r="Y100" s="10"/>
      <c r="Z100" s="10"/>
      <c r="AA100" s="10"/>
      <c r="AB100" s="10"/>
    </row>
    <row r="101" spans="1:28" x14ac:dyDescent="0.25">
      <c r="A101" s="43"/>
      <c r="B101" s="31" t="s">
        <v>57</v>
      </c>
      <c r="C101" s="9">
        <v>41.94</v>
      </c>
      <c r="D101" s="9">
        <v>58</v>
      </c>
      <c r="E101" s="9">
        <v>63</v>
      </c>
      <c r="F101" s="32">
        <f t="shared" si="39"/>
        <v>1.5</v>
      </c>
      <c r="G101" s="10">
        <v>4</v>
      </c>
      <c r="H101" s="39">
        <f t="shared" si="20"/>
        <v>6.8965517241379306</v>
      </c>
      <c r="I101" s="9"/>
      <c r="J101" s="9"/>
      <c r="K101" s="9"/>
      <c r="L101" s="9"/>
      <c r="M101" s="34"/>
      <c r="N101" s="35">
        <v>2</v>
      </c>
      <c r="O101" s="10"/>
      <c r="P101" s="10"/>
      <c r="Q101" s="10">
        <v>1</v>
      </c>
      <c r="R101" s="10">
        <v>1</v>
      </c>
      <c r="S101" s="44">
        <v>0</v>
      </c>
      <c r="T101" s="37">
        <f t="shared" si="40"/>
        <v>5</v>
      </c>
      <c r="U101" s="10">
        <v>8</v>
      </c>
      <c r="V101" s="67">
        <f t="shared" si="24"/>
        <v>5</v>
      </c>
      <c r="W101" s="39">
        <f t="shared" si="41"/>
        <v>7.9365079365079367</v>
      </c>
      <c r="X101" s="10"/>
      <c r="Y101" s="10"/>
      <c r="Z101" s="10"/>
      <c r="AA101" s="10"/>
      <c r="AB101" s="10"/>
    </row>
    <row r="102" spans="1:28" x14ac:dyDescent="0.25">
      <c r="A102" s="43"/>
      <c r="B102" s="31" t="s">
        <v>58</v>
      </c>
      <c r="C102" s="9">
        <v>24.12</v>
      </c>
      <c r="D102" s="9">
        <v>63</v>
      </c>
      <c r="E102" s="9">
        <v>54</v>
      </c>
      <c r="F102" s="32">
        <f t="shared" si="39"/>
        <v>2.23</v>
      </c>
      <c r="G102" s="10">
        <v>5</v>
      </c>
      <c r="H102" s="39">
        <f t="shared" si="20"/>
        <v>7.9365079365079367</v>
      </c>
      <c r="I102" s="9"/>
      <c r="J102" s="9"/>
      <c r="K102" s="9"/>
      <c r="L102" s="9"/>
      <c r="M102" s="34"/>
      <c r="N102" s="35">
        <v>1</v>
      </c>
      <c r="O102" s="10"/>
      <c r="P102" s="10"/>
      <c r="Q102" s="10">
        <v>1</v>
      </c>
      <c r="R102" s="10"/>
      <c r="S102" s="44">
        <f t="shared" si="21"/>
        <v>20</v>
      </c>
      <c r="T102" s="37">
        <f t="shared" si="40"/>
        <v>4</v>
      </c>
      <c r="U102" s="10">
        <v>8</v>
      </c>
      <c r="V102" s="67">
        <f t="shared" si="24"/>
        <v>4</v>
      </c>
      <c r="W102" s="39">
        <f t="shared" si="41"/>
        <v>7.4074074074074074</v>
      </c>
      <c r="X102" s="10"/>
      <c r="Y102" s="10"/>
      <c r="Z102" s="10"/>
      <c r="AA102" s="10"/>
      <c r="AB102" s="10"/>
    </row>
    <row r="103" spans="1:28" x14ac:dyDescent="0.25">
      <c r="A103" s="43"/>
      <c r="B103" s="31" t="s">
        <v>50</v>
      </c>
      <c r="C103" s="32">
        <v>25.94</v>
      </c>
      <c r="D103" s="9">
        <v>53</v>
      </c>
      <c r="E103" s="9">
        <v>54</v>
      </c>
      <c r="F103" s="32">
        <f t="shared" si="39"/>
        <v>2.08</v>
      </c>
      <c r="G103" s="10">
        <v>4</v>
      </c>
      <c r="H103" s="39">
        <f t="shared" si="20"/>
        <v>7.5471698113207548</v>
      </c>
      <c r="I103" s="9"/>
      <c r="J103" s="9"/>
      <c r="K103" s="9"/>
      <c r="L103" s="9"/>
      <c r="M103" s="34"/>
      <c r="N103" s="35">
        <v>2</v>
      </c>
      <c r="O103" s="10"/>
      <c r="P103" s="10"/>
      <c r="Q103" s="10">
        <v>2</v>
      </c>
      <c r="R103" s="10"/>
      <c r="S103" s="44">
        <f t="shared" si="21"/>
        <v>50</v>
      </c>
      <c r="T103" s="37">
        <f t="shared" si="40"/>
        <v>4</v>
      </c>
      <c r="U103" s="10">
        <v>8</v>
      </c>
      <c r="V103" s="67">
        <f t="shared" si="24"/>
        <v>4</v>
      </c>
      <c r="W103" s="39">
        <f t="shared" si="41"/>
        <v>7.4074074074074074</v>
      </c>
      <c r="X103" s="10"/>
      <c r="Y103" s="10"/>
      <c r="Z103" s="10"/>
      <c r="AA103" s="10"/>
      <c r="AB103" s="10"/>
    </row>
    <row r="104" spans="1:28" x14ac:dyDescent="0.25">
      <c r="A104" s="43"/>
      <c r="B104" s="31" t="s">
        <v>76</v>
      </c>
      <c r="C104" s="9">
        <v>11.37</v>
      </c>
      <c r="D104" s="9">
        <v>10</v>
      </c>
      <c r="E104" s="9">
        <v>13</v>
      </c>
      <c r="F104" s="32">
        <f t="shared" si="39"/>
        <v>1.1399999999999999</v>
      </c>
      <c r="G104" s="10">
        <v>0</v>
      </c>
      <c r="H104" s="39">
        <f t="shared" si="20"/>
        <v>0</v>
      </c>
      <c r="I104" s="9"/>
      <c r="J104" s="9"/>
      <c r="K104" s="9"/>
      <c r="L104" s="9"/>
      <c r="M104" s="34"/>
      <c r="N104" s="35">
        <v>0</v>
      </c>
      <c r="O104" s="10"/>
      <c r="P104" s="10"/>
      <c r="Q104" s="10"/>
      <c r="R104" s="10"/>
      <c r="S104" s="44">
        <v>0</v>
      </c>
      <c r="T104" s="37">
        <f t="shared" si="40"/>
        <v>1</v>
      </c>
      <c r="U104" s="10">
        <v>8</v>
      </c>
      <c r="V104" s="67">
        <f t="shared" si="24"/>
        <v>1</v>
      </c>
      <c r="W104" s="39">
        <f t="shared" si="41"/>
        <v>7.6923076923076925</v>
      </c>
      <c r="X104" s="10"/>
      <c r="Y104" s="10"/>
      <c r="Z104" s="10"/>
      <c r="AA104" s="10"/>
      <c r="AB104" s="10"/>
    </row>
    <row r="105" spans="1:28" ht="25.5" x14ac:dyDescent="0.25">
      <c r="A105" s="75" t="s">
        <v>367</v>
      </c>
      <c r="B105" s="31" t="s">
        <v>105</v>
      </c>
      <c r="C105" s="32"/>
      <c r="D105" s="9"/>
      <c r="E105" s="9"/>
      <c r="F105" s="32"/>
      <c r="G105" s="10"/>
      <c r="H105" s="39"/>
      <c r="I105" s="9"/>
      <c r="J105" s="9"/>
      <c r="K105" s="9"/>
      <c r="L105" s="9"/>
      <c r="M105" s="34"/>
      <c r="N105" s="35"/>
      <c r="O105" s="10"/>
      <c r="P105" s="10"/>
      <c r="Q105" s="10"/>
      <c r="R105" s="10"/>
      <c r="S105" s="44"/>
      <c r="T105" s="37"/>
      <c r="U105" s="10"/>
      <c r="V105" s="10"/>
      <c r="W105" s="39"/>
      <c r="X105" s="10"/>
      <c r="Y105" s="10"/>
      <c r="Z105" s="10"/>
      <c r="AA105" s="10"/>
      <c r="AB105" s="10"/>
    </row>
    <row r="106" spans="1:28" x14ac:dyDescent="0.25">
      <c r="A106" s="75"/>
      <c r="B106" s="31" t="s">
        <v>22</v>
      </c>
      <c r="C106" s="9">
        <v>31.53</v>
      </c>
      <c r="D106" s="9">
        <v>33</v>
      </c>
      <c r="E106" s="9">
        <v>33</v>
      </c>
      <c r="F106" s="32">
        <f>ROUND((E106/C106),2)</f>
        <v>1.05</v>
      </c>
      <c r="G106" s="10">
        <v>2</v>
      </c>
      <c r="H106" s="39">
        <f t="shared" si="20"/>
        <v>6.0606060606060606</v>
      </c>
      <c r="I106" s="9"/>
      <c r="J106" s="9"/>
      <c r="K106" s="9"/>
      <c r="L106" s="9"/>
      <c r="M106" s="34"/>
      <c r="N106" s="35">
        <v>2</v>
      </c>
      <c r="O106" s="10"/>
      <c r="P106" s="10"/>
      <c r="Q106" s="10">
        <v>1</v>
      </c>
      <c r="R106" s="10">
        <v>1</v>
      </c>
      <c r="S106" s="44">
        <v>0</v>
      </c>
      <c r="T106" s="37">
        <f t="shared" si="22"/>
        <v>2</v>
      </c>
      <c r="U106" s="10">
        <v>8</v>
      </c>
      <c r="V106" s="67">
        <f t="shared" si="24"/>
        <v>2</v>
      </c>
      <c r="W106" s="39">
        <f t="shared" ref="W106:W111" si="42">SUM(V106*100/E106)</f>
        <v>6.0606060606060606</v>
      </c>
      <c r="X106" s="10"/>
      <c r="Y106" s="10"/>
      <c r="Z106" s="10"/>
      <c r="AA106" s="10"/>
      <c r="AB106" s="10"/>
    </row>
    <row r="107" spans="1:28" x14ac:dyDescent="0.25">
      <c r="A107" s="75"/>
      <c r="B107" s="31" t="s">
        <v>77</v>
      </c>
      <c r="C107" s="9">
        <v>20.64</v>
      </c>
      <c r="D107" s="9">
        <v>30</v>
      </c>
      <c r="E107" s="9">
        <v>32</v>
      </c>
      <c r="F107" s="32">
        <f>ROUND((E107/C107),2)</f>
        <v>1.55</v>
      </c>
      <c r="G107" s="10">
        <v>2</v>
      </c>
      <c r="H107" s="39">
        <f t="shared" si="20"/>
        <v>6.666666666666667</v>
      </c>
      <c r="I107" s="9"/>
      <c r="J107" s="9"/>
      <c r="K107" s="9"/>
      <c r="L107" s="9"/>
      <c r="M107" s="34"/>
      <c r="N107" s="35">
        <v>2</v>
      </c>
      <c r="O107" s="10"/>
      <c r="P107" s="10"/>
      <c r="Q107" s="10">
        <v>1</v>
      </c>
      <c r="R107" s="10">
        <v>1</v>
      </c>
      <c r="S107" s="44">
        <f t="shared" si="21"/>
        <v>100</v>
      </c>
      <c r="T107" s="37">
        <f t="shared" si="22"/>
        <v>2</v>
      </c>
      <c r="U107" s="10">
        <v>8</v>
      </c>
      <c r="V107" s="67">
        <f t="shared" si="24"/>
        <v>2</v>
      </c>
      <c r="W107" s="39">
        <f t="shared" si="42"/>
        <v>6.25</v>
      </c>
      <c r="X107" s="10"/>
      <c r="Y107" s="10"/>
      <c r="Z107" s="10"/>
      <c r="AA107" s="10"/>
      <c r="AB107" s="10"/>
    </row>
    <row r="108" spans="1:28" x14ac:dyDescent="0.25">
      <c r="A108" s="43"/>
      <c r="B108" s="31" t="s">
        <v>23</v>
      </c>
      <c r="C108" s="32">
        <v>37.979999999999997</v>
      </c>
      <c r="D108" s="9">
        <v>27</v>
      </c>
      <c r="E108" s="9">
        <v>31</v>
      </c>
      <c r="F108" s="32">
        <f>ROUND((E108/C108),2)</f>
        <v>0.82</v>
      </c>
      <c r="G108" s="10">
        <v>1</v>
      </c>
      <c r="H108" s="39">
        <f t="shared" si="20"/>
        <v>3.7037037037037037</v>
      </c>
      <c r="I108" s="9"/>
      <c r="J108" s="9"/>
      <c r="K108" s="9"/>
      <c r="L108" s="9"/>
      <c r="M108" s="34"/>
      <c r="N108" s="35">
        <v>1</v>
      </c>
      <c r="O108" s="10"/>
      <c r="P108" s="10"/>
      <c r="Q108" s="10"/>
      <c r="R108" s="10">
        <v>1</v>
      </c>
      <c r="S108" s="44">
        <f t="shared" si="21"/>
        <v>100</v>
      </c>
      <c r="T108" s="37">
        <f t="shared" si="22"/>
        <v>1</v>
      </c>
      <c r="U108" s="10">
        <v>5</v>
      </c>
      <c r="V108" s="67">
        <f t="shared" si="24"/>
        <v>1</v>
      </c>
      <c r="W108" s="39">
        <f t="shared" si="42"/>
        <v>3.225806451612903</v>
      </c>
      <c r="X108" s="10"/>
      <c r="Y108" s="10"/>
      <c r="Z108" s="10"/>
      <c r="AA108" s="10"/>
      <c r="AB108" s="10"/>
    </row>
    <row r="109" spans="1:28" x14ac:dyDescent="0.25">
      <c r="A109" s="43"/>
      <c r="B109" s="31" t="s">
        <v>78</v>
      </c>
      <c r="C109" s="32">
        <v>57.21</v>
      </c>
      <c r="D109" s="9">
        <v>37</v>
      </c>
      <c r="E109" s="9">
        <v>43</v>
      </c>
      <c r="F109" s="32">
        <f>ROUND((E109/C109),2)</f>
        <v>0.75</v>
      </c>
      <c r="G109" s="10">
        <v>1</v>
      </c>
      <c r="H109" s="39">
        <v>0</v>
      </c>
      <c r="I109" s="9"/>
      <c r="J109" s="9"/>
      <c r="K109" s="9"/>
      <c r="L109" s="9"/>
      <c r="M109" s="34"/>
      <c r="N109" s="35">
        <v>1</v>
      </c>
      <c r="O109" s="10"/>
      <c r="P109" s="10"/>
      <c r="Q109" s="10"/>
      <c r="R109" s="10">
        <v>1</v>
      </c>
      <c r="S109" s="44">
        <v>0</v>
      </c>
      <c r="T109" s="37">
        <f t="shared" si="22"/>
        <v>2</v>
      </c>
      <c r="U109" s="10">
        <v>5</v>
      </c>
      <c r="V109" s="67">
        <f t="shared" si="24"/>
        <v>2</v>
      </c>
      <c r="W109" s="39">
        <f t="shared" si="42"/>
        <v>4.6511627906976747</v>
      </c>
      <c r="X109" s="10"/>
      <c r="Y109" s="10"/>
      <c r="Z109" s="10"/>
      <c r="AA109" s="10"/>
      <c r="AB109" s="10"/>
    </row>
    <row r="110" spans="1:28" x14ac:dyDescent="0.25">
      <c r="A110" s="43"/>
      <c r="B110" s="31" t="s">
        <v>209</v>
      </c>
      <c r="C110" s="32">
        <v>49.08</v>
      </c>
      <c r="D110" s="9">
        <v>47</v>
      </c>
      <c r="E110" s="9">
        <v>54</v>
      </c>
      <c r="F110" s="32">
        <f t="shared" si="37"/>
        <v>1.1000000000000001</v>
      </c>
      <c r="G110" s="10">
        <v>2</v>
      </c>
      <c r="H110" s="39">
        <f t="shared" si="20"/>
        <v>4.2553191489361701</v>
      </c>
      <c r="I110" s="9"/>
      <c r="J110" s="9"/>
      <c r="K110" s="9"/>
      <c r="L110" s="9"/>
      <c r="M110" s="34"/>
      <c r="N110" s="35">
        <v>2</v>
      </c>
      <c r="O110" s="10"/>
      <c r="P110" s="10"/>
      <c r="Q110" s="10">
        <v>1</v>
      </c>
      <c r="R110" s="10">
        <v>1</v>
      </c>
      <c r="S110" s="44">
        <v>0</v>
      </c>
      <c r="T110" s="37">
        <f t="shared" si="22"/>
        <v>4</v>
      </c>
      <c r="U110" s="10">
        <v>8</v>
      </c>
      <c r="V110" s="67">
        <f t="shared" si="24"/>
        <v>4</v>
      </c>
      <c r="W110" s="39">
        <f t="shared" si="42"/>
        <v>7.4074074074074074</v>
      </c>
      <c r="X110" s="10"/>
      <c r="Y110" s="10"/>
      <c r="Z110" s="10"/>
      <c r="AA110" s="10"/>
      <c r="AB110" s="10"/>
    </row>
    <row r="111" spans="1:28" x14ac:dyDescent="0.25">
      <c r="A111" s="43"/>
      <c r="B111" s="31" t="s">
        <v>210</v>
      </c>
      <c r="C111" s="32">
        <v>30.34</v>
      </c>
      <c r="D111" s="9">
        <v>52</v>
      </c>
      <c r="E111" s="9">
        <v>67</v>
      </c>
      <c r="F111" s="32">
        <f t="shared" si="37"/>
        <v>2.2000000000000002</v>
      </c>
      <c r="G111" s="10">
        <v>4</v>
      </c>
      <c r="H111" s="39">
        <f t="shared" si="20"/>
        <v>7.6923076923076925</v>
      </c>
      <c r="I111" s="9"/>
      <c r="J111" s="9"/>
      <c r="K111" s="9"/>
      <c r="L111" s="9"/>
      <c r="M111" s="34"/>
      <c r="N111" s="35">
        <v>3</v>
      </c>
      <c r="O111" s="10"/>
      <c r="P111" s="10"/>
      <c r="Q111" s="10">
        <v>2</v>
      </c>
      <c r="R111" s="10">
        <v>1</v>
      </c>
      <c r="S111" s="44">
        <f t="shared" si="21"/>
        <v>75</v>
      </c>
      <c r="T111" s="37">
        <f t="shared" si="22"/>
        <v>5</v>
      </c>
      <c r="U111" s="10">
        <v>8</v>
      </c>
      <c r="V111" s="67">
        <f t="shared" si="24"/>
        <v>5</v>
      </c>
      <c r="W111" s="39">
        <f t="shared" si="42"/>
        <v>7.4626865671641793</v>
      </c>
      <c r="X111" s="10"/>
      <c r="Y111" s="10"/>
      <c r="Z111" s="10"/>
      <c r="AA111" s="10"/>
      <c r="AB111" s="10"/>
    </row>
    <row r="112" spans="1:28" ht="25.5" x14ac:dyDescent="0.25">
      <c r="A112" s="75" t="s">
        <v>368</v>
      </c>
      <c r="B112" s="31" t="s">
        <v>114</v>
      </c>
      <c r="C112" s="54"/>
      <c r="D112" s="9"/>
      <c r="E112" s="9"/>
      <c r="F112" s="32"/>
      <c r="G112" s="10"/>
      <c r="H112" s="39"/>
      <c r="I112" s="9"/>
      <c r="J112" s="9"/>
      <c r="K112" s="9"/>
      <c r="L112" s="9"/>
      <c r="M112" s="34"/>
      <c r="N112" s="35"/>
      <c r="O112" s="10"/>
      <c r="P112" s="10"/>
      <c r="Q112" s="10"/>
      <c r="R112" s="10"/>
      <c r="S112" s="44"/>
      <c r="T112" s="37"/>
      <c r="U112" s="10"/>
      <c r="V112" s="10"/>
      <c r="W112" s="39"/>
      <c r="X112" s="10"/>
      <c r="Y112" s="10"/>
      <c r="Z112" s="10"/>
      <c r="AA112" s="10"/>
      <c r="AB112" s="10"/>
    </row>
    <row r="113" spans="1:28" x14ac:dyDescent="0.25">
      <c r="A113" s="43"/>
      <c r="B113" s="31" t="s">
        <v>89</v>
      </c>
      <c r="C113" s="32">
        <v>40.71</v>
      </c>
      <c r="D113" s="9">
        <v>134</v>
      </c>
      <c r="E113" s="9">
        <v>141</v>
      </c>
      <c r="F113" s="32">
        <f t="shared" si="37"/>
        <v>3.46</v>
      </c>
      <c r="G113" s="10">
        <v>16</v>
      </c>
      <c r="H113" s="39">
        <f t="shared" si="20"/>
        <v>11.940298507462687</v>
      </c>
      <c r="I113" s="9"/>
      <c r="J113" s="9"/>
      <c r="K113" s="9"/>
      <c r="L113" s="9"/>
      <c r="M113" s="34"/>
      <c r="N113" s="35">
        <v>9</v>
      </c>
      <c r="O113" s="10"/>
      <c r="P113" s="10"/>
      <c r="Q113" s="10">
        <v>5</v>
      </c>
      <c r="R113" s="10">
        <v>4</v>
      </c>
      <c r="S113" s="44">
        <f t="shared" si="21"/>
        <v>56.25</v>
      </c>
      <c r="T113" s="37">
        <f t="shared" si="22"/>
        <v>16</v>
      </c>
      <c r="U113" s="10">
        <v>12</v>
      </c>
      <c r="V113" s="67">
        <f t="shared" si="24"/>
        <v>16</v>
      </c>
      <c r="W113" s="39">
        <f t="shared" ref="W113" si="43">SUM(V113*100/E113)</f>
        <v>11.347517730496454</v>
      </c>
      <c r="X113" s="10"/>
      <c r="Y113" s="10"/>
      <c r="Z113" s="10"/>
      <c r="AA113" s="10"/>
      <c r="AB113" s="10"/>
    </row>
    <row r="114" spans="1:28" ht="25.5" x14ac:dyDescent="0.25">
      <c r="A114" s="75" t="s">
        <v>369</v>
      </c>
      <c r="B114" s="31" t="s">
        <v>172</v>
      </c>
      <c r="C114" s="32"/>
      <c r="D114" s="9"/>
      <c r="E114" s="9"/>
      <c r="F114" s="32"/>
      <c r="G114" s="10"/>
      <c r="H114" s="39"/>
      <c r="I114" s="9"/>
      <c r="J114" s="9"/>
      <c r="K114" s="9"/>
      <c r="L114" s="9"/>
      <c r="M114" s="34"/>
      <c r="N114" s="35"/>
      <c r="O114" s="10"/>
      <c r="P114" s="10"/>
      <c r="Q114" s="10"/>
      <c r="R114" s="10"/>
      <c r="S114" s="44"/>
      <c r="T114" s="37"/>
      <c r="U114" s="10"/>
      <c r="V114" s="10"/>
      <c r="W114" s="39"/>
      <c r="X114" s="10"/>
      <c r="Y114" s="10"/>
      <c r="Z114" s="10"/>
      <c r="AA114" s="10"/>
      <c r="AB114" s="10"/>
    </row>
    <row r="115" spans="1:28" x14ac:dyDescent="0.25">
      <c r="A115" s="43"/>
      <c r="B115" s="31" t="s">
        <v>83</v>
      </c>
      <c r="C115" s="9">
        <v>31.86</v>
      </c>
      <c r="D115" s="9">
        <v>39</v>
      </c>
      <c r="E115" s="9">
        <v>41</v>
      </c>
      <c r="F115" s="40">
        <f t="shared" ref="F115" si="44">ROUNDDOWN((E115/C115),2)</f>
        <v>1.28</v>
      </c>
      <c r="G115" s="10">
        <v>3</v>
      </c>
      <c r="H115" s="39">
        <f t="shared" ref="H115" si="45">SUM(G115*100/D115)</f>
        <v>7.6923076923076925</v>
      </c>
      <c r="I115" s="9"/>
      <c r="J115" s="9"/>
      <c r="K115" s="9"/>
      <c r="L115" s="9"/>
      <c r="M115" s="9"/>
      <c r="N115" s="35">
        <v>3</v>
      </c>
      <c r="O115" s="10"/>
      <c r="P115" s="10"/>
      <c r="Q115" s="10">
        <v>2</v>
      </c>
      <c r="R115" s="10">
        <v>1</v>
      </c>
      <c r="S115" s="44">
        <v>0</v>
      </c>
      <c r="T115" s="37">
        <f t="shared" ref="T115" si="46">ROUNDDOWN((U115*E115/100),0)</f>
        <v>3</v>
      </c>
      <c r="U115" s="10">
        <v>8</v>
      </c>
      <c r="V115" s="67">
        <f t="shared" si="24"/>
        <v>3</v>
      </c>
      <c r="W115" s="44">
        <f t="shared" ref="W115" si="47">SUM(V115*100/E115)</f>
        <v>7.3170731707317076</v>
      </c>
      <c r="X115" s="10"/>
      <c r="Y115" s="10"/>
      <c r="Z115" s="10"/>
      <c r="AA115" s="10"/>
      <c r="AB115" s="10"/>
    </row>
    <row r="116" spans="1:28" ht="25.5" x14ac:dyDescent="0.25">
      <c r="A116" s="75" t="s">
        <v>370</v>
      </c>
      <c r="B116" s="31" t="s">
        <v>106</v>
      </c>
      <c r="C116" s="55"/>
      <c r="D116" s="9"/>
      <c r="E116" s="9"/>
      <c r="F116" s="9"/>
      <c r="G116" s="10"/>
      <c r="H116" s="39"/>
      <c r="I116" s="9"/>
      <c r="J116" s="9"/>
      <c r="K116" s="9"/>
      <c r="L116" s="9"/>
      <c r="M116" s="34"/>
      <c r="N116" s="35"/>
      <c r="O116" s="10"/>
      <c r="P116" s="10"/>
      <c r="Q116" s="10"/>
      <c r="R116" s="10"/>
      <c r="S116" s="44"/>
      <c r="T116" s="37"/>
      <c r="U116" s="10"/>
      <c r="V116" s="10"/>
      <c r="W116" s="44"/>
      <c r="X116" s="10"/>
      <c r="Y116" s="10"/>
      <c r="Z116" s="10"/>
      <c r="AA116" s="10"/>
      <c r="AB116" s="10"/>
    </row>
    <row r="117" spans="1:28" x14ac:dyDescent="0.25">
      <c r="A117" s="43"/>
      <c r="B117" s="31" t="s">
        <v>29</v>
      </c>
      <c r="C117" s="32">
        <v>35.01</v>
      </c>
      <c r="D117" s="9">
        <v>89</v>
      </c>
      <c r="E117" s="9">
        <v>100</v>
      </c>
      <c r="F117" s="32">
        <f t="shared" ref="F117:F122" si="48">ROUNDDOWN((E117/C117),2)</f>
        <v>2.85</v>
      </c>
      <c r="G117" s="10">
        <v>7</v>
      </c>
      <c r="H117" s="39">
        <f t="shared" si="20"/>
        <v>7.8651685393258424</v>
      </c>
      <c r="I117" s="9"/>
      <c r="J117" s="9"/>
      <c r="K117" s="9"/>
      <c r="L117" s="9"/>
      <c r="M117" s="34"/>
      <c r="N117" s="10">
        <v>7</v>
      </c>
      <c r="O117" s="10"/>
      <c r="P117" s="10"/>
      <c r="Q117" s="9">
        <v>5</v>
      </c>
      <c r="R117" s="34">
        <v>2</v>
      </c>
      <c r="S117" s="44">
        <f t="shared" si="21"/>
        <v>100</v>
      </c>
      <c r="T117" s="37">
        <f t="shared" si="22"/>
        <v>8</v>
      </c>
      <c r="U117" s="10">
        <v>8</v>
      </c>
      <c r="V117" s="67">
        <f t="shared" si="24"/>
        <v>8</v>
      </c>
      <c r="W117" s="39">
        <f t="shared" ref="W117:W122" si="49">SUM(V117*100/E117)</f>
        <v>8</v>
      </c>
      <c r="X117" s="10"/>
      <c r="Y117" s="10"/>
      <c r="Z117" s="10"/>
      <c r="AA117" s="10"/>
      <c r="AB117" s="10"/>
    </row>
    <row r="118" spans="1:28" x14ac:dyDescent="0.25">
      <c r="A118" s="75"/>
      <c r="B118" s="31" t="s">
        <v>211</v>
      </c>
      <c r="C118" s="9">
        <v>11.65</v>
      </c>
      <c r="D118" s="9">
        <v>39</v>
      </c>
      <c r="E118" s="9">
        <v>42</v>
      </c>
      <c r="F118" s="32">
        <f t="shared" si="48"/>
        <v>3.6</v>
      </c>
      <c r="G118" s="10">
        <v>4</v>
      </c>
      <c r="H118" s="39">
        <f t="shared" si="20"/>
        <v>10.256410256410257</v>
      </c>
      <c r="I118" s="9"/>
      <c r="J118" s="9"/>
      <c r="K118" s="9"/>
      <c r="L118" s="9"/>
      <c r="M118" s="34"/>
      <c r="N118" s="10">
        <v>4</v>
      </c>
      <c r="O118" s="10"/>
      <c r="P118" s="10"/>
      <c r="Q118" s="9">
        <v>3</v>
      </c>
      <c r="R118" s="34">
        <v>1</v>
      </c>
      <c r="S118" s="44">
        <f t="shared" si="21"/>
        <v>100</v>
      </c>
      <c r="T118" s="37">
        <f t="shared" si="22"/>
        <v>5</v>
      </c>
      <c r="U118" s="10">
        <v>12</v>
      </c>
      <c r="V118" s="67">
        <f t="shared" ref="V118:V157" si="50">SUM(T118)</f>
        <v>5</v>
      </c>
      <c r="W118" s="44">
        <f t="shared" si="49"/>
        <v>11.904761904761905</v>
      </c>
      <c r="X118" s="10"/>
      <c r="Y118" s="10"/>
      <c r="Z118" s="10"/>
      <c r="AA118" s="10"/>
      <c r="AB118" s="10"/>
    </row>
    <row r="119" spans="1:28" x14ac:dyDescent="0.25">
      <c r="A119" s="43"/>
      <c r="B119" s="31" t="s">
        <v>30</v>
      </c>
      <c r="C119" s="32">
        <v>27.07</v>
      </c>
      <c r="D119" s="9">
        <v>51</v>
      </c>
      <c r="E119" s="9">
        <v>77</v>
      </c>
      <c r="F119" s="32">
        <f t="shared" si="48"/>
        <v>2.84</v>
      </c>
      <c r="G119" s="10">
        <v>4</v>
      </c>
      <c r="H119" s="39">
        <f t="shared" si="20"/>
        <v>7.8431372549019605</v>
      </c>
      <c r="I119" s="9"/>
      <c r="J119" s="9"/>
      <c r="K119" s="9"/>
      <c r="L119" s="9"/>
      <c r="M119" s="34"/>
      <c r="N119" s="10">
        <v>4</v>
      </c>
      <c r="O119" s="10"/>
      <c r="P119" s="10"/>
      <c r="Q119" s="9">
        <v>3</v>
      </c>
      <c r="R119" s="34">
        <v>1</v>
      </c>
      <c r="S119" s="44">
        <f t="shared" si="21"/>
        <v>100</v>
      </c>
      <c r="T119" s="37">
        <f t="shared" si="22"/>
        <v>6</v>
      </c>
      <c r="U119" s="10">
        <v>8</v>
      </c>
      <c r="V119" s="67">
        <f t="shared" si="50"/>
        <v>6</v>
      </c>
      <c r="W119" s="44">
        <f t="shared" si="49"/>
        <v>7.7922077922077921</v>
      </c>
      <c r="X119" s="10"/>
      <c r="Y119" s="10"/>
      <c r="Z119" s="10"/>
      <c r="AA119" s="10"/>
      <c r="AB119" s="10"/>
    </row>
    <row r="120" spans="1:28" x14ac:dyDescent="0.25">
      <c r="A120" s="43"/>
      <c r="B120" s="31" t="s">
        <v>31</v>
      </c>
      <c r="C120" s="9">
        <v>34.950000000000003</v>
      </c>
      <c r="D120" s="9">
        <v>63</v>
      </c>
      <c r="E120" s="9">
        <v>69</v>
      </c>
      <c r="F120" s="32">
        <f t="shared" si="48"/>
        <v>1.97</v>
      </c>
      <c r="G120" s="10">
        <v>5</v>
      </c>
      <c r="H120" s="39">
        <f t="shared" si="20"/>
        <v>7.9365079365079367</v>
      </c>
      <c r="I120" s="9"/>
      <c r="J120" s="9"/>
      <c r="K120" s="9"/>
      <c r="L120" s="9"/>
      <c r="M120" s="34"/>
      <c r="N120" s="10">
        <v>2</v>
      </c>
      <c r="O120" s="10"/>
      <c r="P120" s="10"/>
      <c r="Q120" s="9">
        <v>2</v>
      </c>
      <c r="R120" s="34"/>
      <c r="S120" s="44">
        <f t="shared" si="21"/>
        <v>40</v>
      </c>
      <c r="T120" s="37">
        <f t="shared" si="22"/>
        <v>5</v>
      </c>
      <c r="U120" s="10">
        <v>8</v>
      </c>
      <c r="V120" s="67">
        <f t="shared" si="50"/>
        <v>5</v>
      </c>
      <c r="W120" s="44">
        <f t="shared" si="49"/>
        <v>7.2463768115942031</v>
      </c>
      <c r="X120" s="10"/>
      <c r="Y120" s="10"/>
      <c r="Z120" s="10"/>
      <c r="AA120" s="10"/>
      <c r="AB120" s="10"/>
    </row>
    <row r="121" spans="1:28" x14ac:dyDescent="0.25">
      <c r="A121" s="43"/>
      <c r="B121" s="31" t="s">
        <v>32</v>
      </c>
      <c r="C121" s="32">
        <v>43.27</v>
      </c>
      <c r="D121" s="9">
        <v>45</v>
      </c>
      <c r="E121" s="9">
        <v>50</v>
      </c>
      <c r="F121" s="32">
        <f t="shared" si="48"/>
        <v>1.1499999999999999</v>
      </c>
      <c r="G121" s="10">
        <v>3</v>
      </c>
      <c r="H121" s="39">
        <f t="shared" si="20"/>
        <v>6.666666666666667</v>
      </c>
      <c r="I121" s="9"/>
      <c r="J121" s="9"/>
      <c r="K121" s="9"/>
      <c r="L121" s="9"/>
      <c r="M121" s="34"/>
      <c r="N121" s="10">
        <v>2</v>
      </c>
      <c r="O121" s="10"/>
      <c r="P121" s="10"/>
      <c r="Q121" s="9">
        <v>1</v>
      </c>
      <c r="R121" s="34">
        <v>1</v>
      </c>
      <c r="S121" s="44">
        <f t="shared" si="21"/>
        <v>66.666666666666671</v>
      </c>
      <c r="T121" s="37">
        <f t="shared" si="22"/>
        <v>4</v>
      </c>
      <c r="U121" s="10">
        <v>8</v>
      </c>
      <c r="V121" s="67">
        <f t="shared" si="50"/>
        <v>4</v>
      </c>
      <c r="W121" s="44">
        <f t="shared" si="49"/>
        <v>8</v>
      </c>
      <c r="X121" s="10"/>
      <c r="Y121" s="10"/>
      <c r="Z121" s="10"/>
      <c r="AA121" s="10"/>
      <c r="AB121" s="10"/>
    </row>
    <row r="122" spans="1:28" x14ac:dyDescent="0.25">
      <c r="A122" s="43"/>
      <c r="B122" s="31" t="s">
        <v>33</v>
      </c>
      <c r="C122" s="32">
        <v>49.89</v>
      </c>
      <c r="D122" s="9">
        <v>102</v>
      </c>
      <c r="E122" s="9">
        <v>126</v>
      </c>
      <c r="F122" s="32">
        <f t="shared" si="48"/>
        <v>2.52</v>
      </c>
      <c r="G122" s="10">
        <v>8</v>
      </c>
      <c r="H122" s="39">
        <f t="shared" si="20"/>
        <v>7.8431372549019605</v>
      </c>
      <c r="I122" s="9"/>
      <c r="J122" s="9"/>
      <c r="K122" s="9"/>
      <c r="L122" s="9"/>
      <c r="M122" s="34"/>
      <c r="N122" s="10">
        <v>7</v>
      </c>
      <c r="O122" s="10"/>
      <c r="P122" s="10"/>
      <c r="Q122" s="10">
        <v>5</v>
      </c>
      <c r="R122" s="10">
        <v>2</v>
      </c>
      <c r="S122" s="44">
        <f t="shared" si="21"/>
        <v>87.5</v>
      </c>
      <c r="T122" s="37">
        <f t="shared" si="22"/>
        <v>10</v>
      </c>
      <c r="U122" s="10">
        <v>8</v>
      </c>
      <c r="V122" s="67">
        <f t="shared" si="50"/>
        <v>10</v>
      </c>
      <c r="W122" s="44">
        <f t="shared" si="49"/>
        <v>7.9365079365079367</v>
      </c>
      <c r="X122" s="10"/>
      <c r="Y122" s="10"/>
      <c r="Z122" s="10"/>
      <c r="AA122" s="10"/>
      <c r="AB122" s="10"/>
    </row>
    <row r="123" spans="1:28" ht="25.5" x14ac:dyDescent="0.25">
      <c r="A123" s="75" t="s">
        <v>371</v>
      </c>
      <c r="B123" s="31" t="s">
        <v>107</v>
      </c>
      <c r="C123" s="55"/>
      <c r="D123" s="9"/>
      <c r="E123" s="9"/>
      <c r="F123" s="9"/>
      <c r="G123" s="10"/>
      <c r="H123" s="39"/>
      <c r="I123" s="9"/>
      <c r="J123" s="9"/>
      <c r="K123" s="9"/>
      <c r="L123" s="9"/>
      <c r="M123" s="34"/>
      <c r="N123" s="35"/>
      <c r="O123" s="10"/>
      <c r="P123" s="10"/>
      <c r="Q123" s="10"/>
      <c r="R123" s="10"/>
      <c r="S123" s="44"/>
      <c r="T123" s="37"/>
      <c r="U123" s="10"/>
      <c r="V123" s="10"/>
      <c r="W123" s="44"/>
      <c r="X123" s="10"/>
      <c r="Y123" s="10"/>
      <c r="Z123" s="10"/>
      <c r="AA123" s="10"/>
      <c r="AB123" s="10"/>
    </row>
    <row r="124" spans="1:28" x14ac:dyDescent="0.25">
      <c r="A124" s="75"/>
      <c r="B124" s="31" t="s">
        <v>59</v>
      </c>
      <c r="C124" s="32">
        <v>85.87</v>
      </c>
      <c r="D124" s="9">
        <v>146</v>
      </c>
      <c r="E124" s="9">
        <v>157</v>
      </c>
      <c r="F124" s="32">
        <f>ROUND((E124/C124),2)</f>
        <v>1.83</v>
      </c>
      <c r="G124" s="10">
        <v>11</v>
      </c>
      <c r="H124" s="39">
        <f t="shared" si="20"/>
        <v>7.5342465753424657</v>
      </c>
      <c r="I124" s="9"/>
      <c r="J124" s="9"/>
      <c r="K124" s="9"/>
      <c r="L124" s="9"/>
      <c r="M124" s="34"/>
      <c r="N124" s="9">
        <v>11</v>
      </c>
      <c r="O124" s="10"/>
      <c r="P124" s="10"/>
      <c r="Q124" s="9">
        <v>8</v>
      </c>
      <c r="R124" s="10">
        <v>3</v>
      </c>
      <c r="S124" s="44">
        <f t="shared" ref="S124:S127" si="51">SUM(N124*100/G124)</f>
        <v>100</v>
      </c>
      <c r="T124" s="37">
        <f t="shared" si="22"/>
        <v>12</v>
      </c>
      <c r="U124" s="10">
        <v>8</v>
      </c>
      <c r="V124" s="67">
        <f t="shared" si="50"/>
        <v>12</v>
      </c>
      <c r="W124" s="39">
        <f t="shared" ref="W124:W127" si="52">SUM(V124*100/E124)</f>
        <v>7.6433121019108281</v>
      </c>
      <c r="X124" s="10"/>
      <c r="Y124" s="10"/>
      <c r="Z124" s="10"/>
      <c r="AA124" s="10"/>
      <c r="AB124" s="10"/>
    </row>
    <row r="125" spans="1:28" x14ac:dyDescent="0.25">
      <c r="A125" s="43"/>
      <c r="B125" s="31" t="s">
        <v>34</v>
      </c>
      <c r="C125" s="32">
        <v>46.91</v>
      </c>
      <c r="D125" s="9">
        <v>117</v>
      </c>
      <c r="E125" s="9">
        <v>114</v>
      </c>
      <c r="F125" s="32">
        <f t="shared" ref="F125:F127" si="53">ROUNDDOWN((E125/C125),2)</f>
        <v>2.4300000000000002</v>
      </c>
      <c r="G125" s="10">
        <v>9</v>
      </c>
      <c r="H125" s="39">
        <f t="shared" si="20"/>
        <v>7.6923076923076925</v>
      </c>
      <c r="I125" s="9"/>
      <c r="J125" s="9"/>
      <c r="K125" s="9"/>
      <c r="L125" s="9"/>
      <c r="M125" s="34"/>
      <c r="N125" s="9">
        <v>8</v>
      </c>
      <c r="O125" s="10"/>
      <c r="P125" s="10"/>
      <c r="Q125" s="9">
        <v>6</v>
      </c>
      <c r="R125" s="10">
        <v>2</v>
      </c>
      <c r="S125" s="44">
        <f t="shared" si="51"/>
        <v>88.888888888888886</v>
      </c>
      <c r="T125" s="37">
        <f t="shared" si="22"/>
        <v>9</v>
      </c>
      <c r="U125" s="10">
        <v>8</v>
      </c>
      <c r="V125" s="67">
        <f t="shared" si="50"/>
        <v>9</v>
      </c>
      <c r="W125" s="44">
        <f t="shared" si="52"/>
        <v>7.8947368421052628</v>
      </c>
      <c r="X125" s="10"/>
      <c r="Y125" s="10"/>
      <c r="Z125" s="10"/>
      <c r="AA125" s="10"/>
      <c r="AB125" s="10"/>
    </row>
    <row r="126" spans="1:28" ht="25.5" x14ac:dyDescent="0.25">
      <c r="A126" s="75" t="s">
        <v>372</v>
      </c>
      <c r="B126" s="31" t="s">
        <v>108</v>
      </c>
      <c r="C126" s="9"/>
      <c r="D126" s="9"/>
      <c r="E126" s="9"/>
      <c r="F126" s="32"/>
      <c r="G126" s="10"/>
      <c r="H126" s="39"/>
      <c r="I126" s="9"/>
      <c r="J126" s="9"/>
      <c r="K126" s="9"/>
      <c r="L126" s="9"/>
      <c r="M126" s="34"/>
      <c r="N126" s="34"/>
      <c r="O126" s="10"/>
      <c r="P126" s="10"/>
      <c r="Q126" s="9"/>
      <c r="R126" s="10"/>
      <c r="S126" s="44"/>
      <c r="T126" s="37"/>
      <c r="U126" s="10"/>
      <c r="V126" s="10"/>
      <c r="W126" s="44"/>
      <c r="X126" s="10"/>
      <c r="Y126" s="10"/>
      <c r="Z126" s="10"/>
      <c r="AA126" s="10"/>
      <c r="AB126" s="10"/>
    </row>
    <row r="127" spans="1:28" x14ac:dyDescent="0.25">
      <c r="A127" s="43"/>
      <c r="B127" s="31" t="s">
        <v>35</v>
      </c>
      <c r="C127" s="9">
        <v>54.53</v>
      </c>
      <c r="D127" s="9">
        <v>43</v>
      </c>
      <c r="E127" s="9">
        <v>43</v>
      </c>
      <c r="F127" s="32">
        <f t="shared" si="53"/>
        <v>0.78</v>
      </c>
      <c r="G127" s="10">
        <v>2</v>
      </c>
      <c r="H127" s="39">
        <f t="shared" si="20"/>
        <v>4.6511627906976747</v>
      </c>
      <c r="I127" s="9"/>
      <c r="J127" s="9"/>
      <c r="K127" s="9"/>
      <c r="L127" s="9"/>
      <c r="M127" s="34"/>
      <c r="N127" s="34">
        <v>2</v>
      </c>
      <c r="O127" s="10"/>
      <c r="P127" s="10"/>
      <c r="Q127" s="9">
        <v>1</v>
      </c>
      <c r="R127" s="10">
        <v>1</v>
      </c>
      <c r="S127" s="44">
        <f t="shared" si="51"/>
        <v>100</v>
      </c>
      <c r="T127" s="37">
        <f t="shared" si="22"/>
        <v>2</v>
      </c>
      <c r="U127" s="10">
        <v>5</v>
      </c>
      <c r="V127" s="67">
        <f t="shared" si="50"/>
        <v>2</v>
      </c>
      <c r="W127" s="44">
        <f t="shared" si="52"/>
        <v>4.6511627906976747</v>
      </c>
      <c r="X127" s="10"/>
      <c r="Y127" s="10"/>
      <c r="Z127" s="10"/>
      <c r="AA127" s="10"/>
      <c r="AB127" s="10"/>
    </row>
    <row r="128" spans="1:28" ht="25.5" x14ac:dyDescent="0.25">
      <c r="A128" s="75" t="s">
        <v>373</v>
      </c>
      <c r="B128" s="31" t="s">
        <v>109</v>
      </c>
      <c r="C128" s="55"/>
      <c r="D128" s="9"/>
      <c r="E128" s="9"/>
      <c r="F128" s="9"/>
      <c r="G128" s="10"/>
      <c r="H128" s="39"/>
      <c r="I128" s="9"/>
      <c r="J128" s="9"/>
      <c r="K128" s="9"/>
      <c r="L128" s="9"/>
      <c r="M128" s="34"/>
      <c r="N128" s="35"/>
      <c r="O128" s="10"/>
      <c r="P128" s="10"/>
      <c r="Q128" s="10"/>
      <c r="R128" s="10"/>
      <c r="S128" s="44"/>
      <c r="T128" s="37"/>
      <c r="U128" s="10"/>
      <c r="V128" s="10"/>
      <c r="W128" s="44"/>
      <c r="X128" s="10"/>
      <c r="Y128" s="10"/>
      <c r="Z128" s="10"/>
      <c r="AA128" s="10"/>
      <c r="AB128" s="10"/>
    </row>
    <row r="129" spans="1:28" x14ac:dyDescent="0.25">
      <c r="A129" s="75"/>
      <c r="B129" s="31" t="s">
        <v>36</v>
      </c>
      <c r="C129" s="9">
        <v>44.24</v>
      </c>
      <c r="D129" s="9">
        <v>58</v>
      </c>
      <c r="E129" s="9">
        <v>67</v>
      </c>
      <c r="F129" s="32">
        <f t="shared" ref="F129:F130" si="54">ROUNDDOWN((E129/C129),2)</f>
        <v>1.51</v>
      </c>
      <c r="G129" s="10">
        <v>4</v>
      </c>
      <c r="H129" s="39">
        <f t="shared" si="20"/>
        <v>6.8965517241379306</v>
      </c>
      <c r="I129" s="9"/>
      <c r="J129" s="9"/>
      <c r="K129" s="9"/>
      <c r="L129" s="9"/>
      <c r="M129" s="34"/>
      <c r="N129" s="35">
        <v>4</v>
      </c>
      <c r="O129" s="10"/>
      <c r="P129" s="10"/>
      <c r="Q129" s="10">
        <v>3</v>
      </c>
      <c r="R129" s="10">
        <v>1</v>
      </c>
      <c r="S129" s="44">
        <f t="shared" ref="S129:S130" si="55">SUM(N129*100/G129)</f>
        <v>100</v>
      </c>
      <c r="T129" s="37">
        <f t="shared" si="22"/>
        <v>5</v>
      </c>
      <c r="U129" s="10">
        <v>8</v>
      </c>
      <c r="V129" s="67">
        <f t="shared" si="50"/>
        <v>5</v>
      </c>
      <c r="W129" s="39">
        <f t="shared" ref="W129:W130" si="56">SUM(V129*100/E129)</f>
        <v>7.4626865671641793</v>
      </c>
      <c r="X129" s="10"/>
      <c r="Y129" s="10"/>
      <c r="Z129" s="10"/>
      <c r="AA129" s="10"/>
      <c r="AB129" s="10"/>
    </row>
    <row r="130" spans="1:28" x14ac:dyDescent="0.25">
      <c r="A130" s="43"/>
      <c r="B130" s="31" t="s">
        <v>79</v>
      </c>
      <c r="C130" s="9">
        <v>30.6</v>
      </c>
      <c r="D130" s="9">
        <v>46</v>
      </c>
      <c r="E130" s="9">
        <v>44</v>
      </c>
      <c r="F130" s="32">
        <f t="shared" si="54"/>
        <v>1.43</v>
      </c>
      <c r="G130" s="10">
        <v>3</v>
      </c>
      <c r="H130" s="39">
        <f t="shared" si="20"/>
        <v>6.5217391304347823</v>
      </c>
      <c r="I130" s="9"/>
      <c r="J130" s="9"/>
      <c r="K130" s="9"/>
      <c r="L130" s="9"/>
      <c r="M130" s="34"/>
      <c r="N130" s="9">
        <v>3</v>
      </c>
      <c r="O130" s="10"/>
      <c r="P130" s="10"/>
      <c r="Q130" s="9">
        <v>2</v>
      </c>
      <c r="R130" s="10">
        <v>1</v>
      </c>
      <c r="S130" s="44">
        <f t="shared" si="55"/>
        <v>100</v>
      </c>
      <c r="T130" s="37">
        <f t="shared" si="22"/>
        <v>3</v>
      </c>
      <c r="U130" s="10">
        <v>8</v>
      </c>
      <c r="V130" s="67">
        <f t="shared" si="50"/>
        <v>3</v>
      </c>
      <c r="W130" s="39">
        <f t="shared" si="56"/>
        <v>6.8181818181818183</v>
      </c>
      <c r="X130" s="10"/>
      <c r="Y130" s="10"/>
      <c r="Z130" s="10"/>
      <c r="AA130" s="10"/>
      <c r="AB130" s="10"/>
    </row>
    <row r="131" spans="1:28" ht="25.5" x14ac:dyDescent="0.25">
      <c r="A131" s="43"/>
      <c r="B131" s="31" t="s">
        <v>37</v>
      </c>
      <c r="C131" s="9">
        <v>33.700000000000003</v>
      </c>
      <c r="D131" s="9">
        <v>107</v>
      </c>
      <c r="E131" s="9">
        <v>116</v>
      </c>
      <c r="F131" s="32">
        <f t="shared" ref="F131:F132" si="57">ROUNDDOWN((E131/C131),2)</f>
        <v>3.44</v>
      </c>
      <c r="G131" s="10">
        <v>12</v>
      </c>
      <c r="H131" s="39">
        <f t="shared" si="20"/>
        <v>11.214953271028037</v>
      </c>
      <c r="I131" s="9"/>
      <c r="J131" s="9"/>
      <c r="K131" s="9"/>
      <c r="L131" s="9"/>
      <c r="M131" s="34"/>
      <c r="N131" s="9">
        <v>10</v>
      </c>
      <c r="O131" s="10"/>
      <c r="P131" s="10"/>
      <c r="Q131" s="9">
        <v>8</v>
      </c>
      <c r="R131" s="10">
        <v>2</v>
      </c>
      <c r="S131" s="44">
        <f t="shared" ref="S131" si="58">SUM(N131*100/G131)</f>
        <v>83.333333333333329</v>
      </c>
      <c r="T131" s="37">
        <f t="shared" si="22"/>
        <v>13</v>
      </c>
      <c r="U131" s="10">
        <v>12</v>
      </c>
      <c r="V131" s="67">
        <f t="shared" si="50"/>
        <v>13</v>
      </c>
      <c r="W131" s="39">
        <f t="shared" ref="W131:W132" si="59">SUM(V131*100/E131)</f>
        <v>11.206896551724139</v>
      </c>
      <c r="X131" s="10"/>
      <c r="Y131" s="10"/>
      <c r="Z131" s="10"/>
      <c r="AA131" s="10"/>
      <c r="AB131" s="10"/>
    </row>
    <row r="132" spans="1:28" x14ac:dyDescent="0.25">
      <c r="A132" s="43"/>
      <c r="B132" s="31" t="s">
        <v>38</v>
      </c>
      <c r="C132" s="9">
        <v>44.3</v>
      </c>
      <c r="D132" s="9">
        <v>51</v>
      </c>
      <c r="E132" s="9">
        <v>66</v>
      </c>
      <c r="F132" s="32">
        <f t="shared" si="57"/>
        <v>1.48</v>
      </c>
      <c r="G132" s="10">
        <v>4</v>
      </c>
      <c r="H132" s="39">
        <f t="shared" si="20"/>
        <v>7.8431372549019605</v>
      </c>
      <c r="I132" s="9"/>
      <c r="J132" s="9"/>
      <c r="K132" s="9"/>
      <c r="L132" s="9"/>
      <c r="M132" s="34"/>
      <c r="N132" s="34">
        <v>3</v>
      </c>
      <c r="O132" s="10"/>
      <c r="P132" s="10"/>
      <c r="Q132" s="9">
        <v>2</v>
      </c>
      <c r="R132" s="10">
        <v>1</v>
      </c>
      <c r="S132" s="44">
        <v>0</v>
      </c>
      <c r="T132" s="37">
        <f t="shared" si="22"/>
        <v>5</v>
      </c>
      <c r="U132" s="10">
        <v>8</v>
      </c>
      <c r="V132" s="67">
        <f t="shared" si="50"/>
        <v>5</v>
      </c>
      <c r="W132" s="39">
        <f t="shared" si="59"/>
        <v>7.5757575757575761</v>
      </c>
      <c r="X132" s="10"/>
      <c r="Y132" s="10"/>
      <c r="Z132" s="10"/>
      <c r="AA132" s="10"/>
      <c r="AB132" s="10"/>
    </row>
    <row r="133" spans="1:28" ht="25.5" x14ac:dyDescent="0.25">
      <c r="A133" s="75" t="s">
        <v>374</v>
      </c>
      <c r="B133" s="31" t="s">
        <v>110</v>
      </c>
      <c r="C133" s="9"/>
      <c r="D133" s="9"/>
      <c r="E133" s="9"/>
      <c r="F133" s="9"/>
      <c r="G133" s="10"/>
      <c r="H133" s="39"/>
      <c r="I133" s="9"/>
      <c r="J133" s="9"/>
      <c r="K133" s="9"/>
      <c r="L133" s="9"/>
      <c r="M133" s="34"/>
      <c r="N133" s="35"/>
      <c r="O133" s="10"/>
      <c r="P133" s="10"/>
      <c r="Q133" s="10"/>
      <c r="R133" s="10"/>
      <c r="S133" s="44"/>
      <c r="T133" s="37"/>
      <c r="U133" s="10"/>
      <c r="V133" s="10"/>
      <c r="W133" s="44"/>
      <c r="X133" s="10"/>
      <c r="Y133" s="10"/>
      <c r="Z133" s="10"/>
      <c r="AA133" s="10"/>
      <c r="AB133" s="10"/>
    </row>
    <row r="134" spans="1:28" x14ac:dyDescent="0.25">
      <c r="A134" s="75"/>
      <c r="B134" s="31" t="s">
        <v>39</v>
      </c>
      <c r="C134" s="54">
        <v>28.32</v>
      </c>
      <c r="D134" s="9">
        <v>55</v>
      </c>
      <c r="E134" s="9">
        <v>60</v>
      </c>
      <c r="F134" s="32">
        <f t="shared" ref="F134:F143" si="60">ROUNDDOWN((E134/C134),2)</f>
        <v>2.11</v>
      </c>
      <c r="G134" s="10">
        <v>4</v>
      </c>
      <c r="H134" s="39">
        <f t="shared" si="20"/>
        <v>7.2727272727272725</v>
      </c>
      <c r="I134" s="9"/>
      <c r="J134" s="9"/>
      <c r="K134" s="9"/>
      <c r="L134" s="9"/>
      <c r="M134" s="34"/>
      <c r="N134" s="9">
        <v>4</v>
      </c>
      <c r="O134" s="10"/>
      <c r="P134" s="10"/>
      <c r="Q134" s="9">
        <v>3</v>
      </c>
      <c r="R134" s="34">
        <v>1</v>
      </c>
      <c r="S134" s="44">
        <f t="shared" ref="S134:S140" si="61">SUM(N134*100/G134)</f>
        <v>100</v>
      </c>
      <c r="T134" s="37">
        <f t="shared" si="22"/>
        <v>4</v>
      </c>
      <c r="U134" s="10">
        <v>8</v>
      </c>
      <c r="V134" s="67">
        <f t="shared" si="50"/>
        <v>4</v>
      </c>
      <c r="W134" s="39">
        <f t="shared" ref="W134:W137" si="62">SUM(V134*100/E134)</f>
        <v>6.666666666666667</v>
      </c>
      <c r="X134" s="10"/>
      <c r="Y134" s="10"/>
      <c r="Z134" s="10"/>
      <c r="AA134" s="10"/>
      <c r="AB134" s="10"/>
    </row>
    <row r="135" spans="1:28" x14ac:dyDescent="0.25">
      <c r="A135" s="75"/>
      <c r="B135" s="31" t="s">
        <v>40</v>
      </c>
      <c r="C135" s="9">
        <v>37.450000000000003</v>
      </c>
      <c r="D135" s="9">
        <v>60</v>
      </c>
      <c r="E135" s="9">
        <v>60</v>
      </c>
      <c r="F135" s="32">
        <f t="shared" si="60"/>
        <v>1.6</v>
      </c>
      <c r="G135" s="10">
        <v>4</v>
      </c>
      <c r="H135" s="39">
        <f t="shared" si="20"/>
        <v>6.666666666666667</v>
      </c>
      <c r="I135" s="9"/>
      <c r="J135" s="9"/>
      <c r="K135" s="9"/>
      <c r="L135" s="9"/>
      <c r="M135" s="34"/>
      <c r="N135" s="9">
        <v>4</v>
      </c>
      <c r="O135" s="10"/>
      <c r="P135" s="10"/>
      <c r="Q135" s="9">
        <v>3</v>
      </c>
      <c r="R135" s="34">
        <v>1</v>
      </c>
      <c r="S135" s="44">
        <f t="shared" si="61"/>
        <v>100</v>
      </c>
      <c r="T135" s="37">
        <f t="shared" si="22"/>
        <v>4</v>
      </c>
      <c r="U135" s="10">
        <v>8</v>
      </c>
      <c r="V135" s="67">
        <f t="shared" si="50"/>
        <v>4</v>
      </c>
      <c r="W135" s="39">
        <f t="shared" si="62"/>
        <v>6.666666666666667</v>
      </c>
      <c r="X135" s="10"/>
      <c r="Y135" s="10"/>
      <c r="Z135" s="10"/>
      <c r="AA135" s="10"/>
      <c r="AB135" s="10"/>
    </row>
    <row r="136" spans="1:28" x14ac:dyDescent="0.25">
      <c r="A136" s="75"/>
      <c r="B136" s="31" t="s">
        <v>80</v>
      </c>
      <c r="C136" s="9">
        <v>25.78</v>
      </c>
      <c r="D136" s="9">
        <v>49</v>
      </c>
      <c r="E136" s="9">
        <v>52</v>
      </c>
      <c r="F136" s="32">
        <f t="shared" si="60"/>
        <v>2.0099999999999998</v>
      </c>
      <c r="G136" s="10">
        <v>3</v>
      </c>
      <c r="H136" s="39">
        <f t="shared" si="20"/>
        <v>6.1224489795918364</v>
      </c>
      <c r="I136" s="9"/>
      <c r="J136" s="9"/>
      <c r="K136" s="9"/>
      <c r="L136" s="9"/>
      <c r="M136" s="34"/>
      <c r="N136" s="9">
        <v>3</v>
      </c>
      <c r="O136" s="10"/>
      <c r="P136" s="10"/>
      <c r="Q136" s="9">
        <v>2</v>
      </c>
      <c r="R136" s="34">
        <v>1</v>
      </c>
      <c r="S136" s="44">
        <f t="shared" si="61"/>
        <v>100</v>
      </c>
      <c r="T136" s="37">
        <f t="shared" si="22"/>
        <v>4</v>
      </c>
      <c r="U136" s="10">
        <v>8</v>
      </c>
      <c r="V136" s="67">
        <f t="shared" si="50"/>
        <v>4</v>
      </c>
      <c r="W136" s="39">
        <f t="shared" si="62"/>
        <v>7.6923076923076925</v>
      </c>
      <c r="X136" s="10"/>
      <c r="Y136" s="10"/>
      <c r="Z136" s="10"/>
      <c r="AA136" s="10"/>
      <c r="AB136" s="10"/>
    </row>
    <row r="137" spans="1:28" x14ac:dyDescent="0.25">
      <c r="A137" s="75"/>
      <c r="B137" s="31" t="s">
        <v>41</v>
      </c>
      <c r="C137" s="9">
        <v>21.35</v>
      </c>
      <c r="D137" s="9">
        <v>52</v>
      </c>
      <c r="E137" s="9">
        <v>53</v>
      </c>
      <c r="F137" s="32">
        <f t="shared" si="60"/>
        <v>2.48</v>
      </c>
      <c r="G137" s="10">
        <v>4</v>
      </c>
      <c r="H137" s="39">
        <f t="shared" si="20"/>
        <v>7.6923076923076925</v>
      </c>
      <c r="I137" s="9"/>
      <c r="J137" s="9"/>
      <c r="K137" s="9"/>
      <c r="L137" s="9"/>
      <c r="M137" s="34"/>
      <c r="N137" s="34">
        <v>4</v>
      </c>
      <c r="O137" s="10"/>
      <c r="P137" s="10"/>
      <c r="Q137" s="9">
        <v>3</v>
      </c>
      <c r="R137" s="34">
        <v>1</v>
      </c>
      <c r="S137" s="44">
        <f t="shared" si="61"/>
        <v>100</v>
      </c>
      <c r="T137" s="37">
        <f t="shared" si="22"/>
        <v>4</v>
      </c>
      <c r="U137" s="10">
        <v>8</v>
      </c>
      <c r="V137" s="67">
        <f t="shared" si="50"/>
        <v>4</v>
      </c>
      <c r="W137" s="39">
        <f t="shared" si="62"/>
        <v>7.5471698113207548</v>
      </c>
      <c r="X137" s="10"/>
      <c r="Y137" s="10"/>
      <c r="Z137" s="10"/>
      <c r="AA137" s="10"/>
      <c r="AB137" s="10"/>
    </row>
    <row r="138" spans="1:28" ht="25.5" x14ac:dyDescent="0.25">
      <c r="A138" s="75" t="s">
        <v>375</v>
      </c>
      <c r="B138" s="31" t="s">
        <v>112</v>
      </c>
      <c r="C138" s="9"/>
      <c r="D138" s="9"/>
      <c r="E138" s="9"/>
      <c r="F138" s="32"/>
      <c r="G138" s="10"/>
      <c r="H138" s="39"/>
      <c r="I138" s="9"/>
      <c r="J138" s="9"/>
      <c r="K138" s="9"/>
      <c r="L138" s="9"/>
      <c r="M138" s="34"/>
      <c r="N138" s="34"/>
      <c r="O138" s="10"/>
      <c r="P138" s="10"/>
      <c r="Q138" s="9"/>
      <c r="R138" s="10"/>
      <c r="S138" s="44"/>
      <c r="T138" s="37"/>
      <c r="U138" s="10"/>
      <c r="V138" s="10"/>
      <c r="W138" s="39"/>
      <c r="X138" s="10"/>
      <c r="Y138" s="10"/>
      <c r="Z138" s="10"/>
      <c r="AA138" s="10"/>
      <c r="AB138" s="10"/>
    </row>
    <row r="139" spans="1:28" x14ac:dyDescent="0.25">
      <c r="A139" s="75"/>
      <c r="B139" s="31" t="s">
        <v>82</v>
      </c>
      <c r="C139" s="9">
        <v>34.369999999999997</v>
      </c>
      <c r="D139" s="9">
        <v>53</v>
      </c>
      <c r="E139" s="9">
        <v>53</v>
      </c>
      <c r="F139" s="32">
        <f t="shared" ref="F139:F142" si="63">ROUNDDOWN((E139/C139),2)</f>
        <v>1.54</v>
      </c>
      <c r="G139" s="10">
        <v>4</v>
      </c>
      <c r="H139" s="39">
        <f t="shared" si="20"/>
        <v>7.5471698113207548</v>
      </c>
      <c r="I139" s="9"/>
      <c r="J139" s="9"/>
      <c r="K139" s="9"/>
      <c r="L139" s="9"/>
      <c r="M139" s="34"/>
      <c r="N139" s="34">
        <v>3</v>
      </c>
      <c r="O139" s="10"/>
      <c r="P139" s="10"/>
      <c r="Q139" s="9">
        <v>2</v>
      </c>
      <c r="R139" s="10">
        <v>1</v>
      </c>
      <c r="S139" s="44">
        <f t="shared" si="61"/>
        <v>75</v>
      </c>
      <c r="T139" s="37">
        <f t="shared" ref="T139:T142" si="64">ROUNDDOWN((U139*E139/100),0)</f>
        <v>4</v>
      </c>
      <c r="U139" s="10">
        <v>8</v>
      </c>
      <c r="V139" s="67">
        <f t="shared" si="50"/>
        <v>4</v>
      </c>
      <c r="W139" s="39">
        <f t="shared" ref="W139:W142" si="65">SUM(V139*100/E139)</f>
        <v>7.5471698113207548</v>
      </c>
      <c r="X139" s="10"/>
      <c r="Y139" s="10"/>
      <c r="Z139" s="10"/>
      <c r="AA139" s="10"/>
      <c r="AB139" s="10"/>
    </row>
    <row r="140" spans="1:28" x14ac:dyDescent="0.25">
      <c r="A140" s="75"/>
      <c r="B140" s="31" t="s">
        <v>42</v>
      </c>
      <c r="C140" s="9">
        <v>25.02</v>
      </c>
      <c r="D140" s="9">
        <v>38</v>
      </c>
      <c r="E140" s="9">
        <v>51</v>
      </c>
      <c r="F140" s="32">
        <f t="shared" si="63"/>
        <v>2.0299999999999998</v>
      </c>
      <c r="G140" s="10">
        <v>3</v>
      </c>
      <c r="H140" s="39">
        <f t="shared" si="20"/>
        <v>7.8947368421052628</v>
      </c>
      <c r="I140" s="9"/>
      <c r="J140" s="9"/>
      <c r="K140" s="9"/>
      <c r="L140" s="9"/>
      <c r="M140" s="34"/>
      <c r="N140" s="34">
        <v>3</v>
      </c>
      <c r="O140" s="10"/>
      <c r="P140" s="10"/>
      <c r="Q140" s="9">
        <v>2</v>
      </c>
      <c r="R140" s="10">
        <v>1</v>
      </c>
      <c r="S140" s="44">
        <f t="shared" si="61"/>
        <v>100</v>
      </c>
      <c r="T140" s="37">
        <f t="shared" si="64"/>
        <v>4</v>
      </c>
      <c r="U140" s="10">
        <v>8</v>
      </c>
      <c r="V140" s="67">
        <f t="shared" si="50"/>
        <v>4</v>
      </c>
      <c r="W140" s="39">
        <f t="shared" si="65"/>
        <v>7.8431372549019605</v>
      </c>
      <c r="X140" s="10"/>
      <c r="Y140" s="10"/>
      <c r="Z140" s="10"/>
      <c r="AA140" s="10"/>
      <c r="AB140" s="10"/>
    </row>
    <row r="141" spans="1:28" x14ac:dyDescent="0.25">
      <c r="A141" s="75"/>
      <c r="B141" s="31" t="s">
        <v>93</v>
      </c>
      <c r="C141" s="9">
        <v>40.04</v>
      </c>
      <c r="D141" s="9">
        <v>52</v>
      </c>
      <c r="E141" s="9">
        <v>52</v>
      </c>
      <c r="F141" s="32">
        <f t="shared" si="63"/>
        <v>1.29</v>
      </c>
      <c r="G141" s="10">
        <v>4</v>
      </c>
      <c r="H141" s="39">
        <v>0</v>
      </c>
      <c r="I141" s="9"/>
      <c r="J141" s="9"/>
      <c r="K141" s="9"/>
      <c r="L141" s="9"/>
      <c r="M141" s="34"/>
      <c r="N141" s="34">
        <v>4</v>
      </c>
      <c r="O141" s="10"/>
      <c r="P141" s="10"/>
      <c r="Q141" s="9">
        <v>3</v>
      </c>
      <c r="R141" s="10">
        <v>1</v>
      </c>
      <c r="S141" s="44">
        <v>0</v>
      </c>
      <c r="T141" s="37">
        <f t="shared" si="64"/>
        <v>4</v>
      </c>
      <c r="U141" s="10">
        <v>8</v>
      </c>
      <c r="V141" s="67">
        <f t="shared" si="50"/>
        <v>4</v>
      </c>
      <c r="W141" s="39">
        <f t="shared" si="65"/>
        <v>7.6923076923076925</v>
      </c>
      <c r="X141" s="10"/>
      <c r="Y141" s="10"/>
      <c r="Z141" s="10"/>
      <c r="AA141" s="10"/>
      <c r="AB141" s="10"/>
    </row>
    <row r="142" spans="1:28" x14ac:dyDescent="0.25">
      <c r="A142" s="75"/>
      <c r="B142" s="31" t="s">
        <v>81</v>
      </c>
      <c r="C142" s="9">
        <v>36.07</v>
      </c>
      <c r="D142" s="9">
        <v>77</v>
      </c>
      <c r="E142" s="9">
        <v>84</v>
      </c>
      <c r="F142" s="32">
        <f t="shared" si="63"/>
        <v>2.3199999999999998</v>
      </c>
      <c r="G142" s="10">
        <v>6</v>
      </c>
      <c r="H142" s="39">
        <f t="shared" si="20"/>
        <v>7.7922077922077921</v>
      </c>
      <c r="I142" s="9"/>
      <c r="J142" s="9"/>
      <c r="K142" s="9"/>
      <c r="L142" s="9"/>
      <c r="M142" s="34"/>
      <c r="N142" s="34">
        <v>5</v>
      </c>
      <c r="O142" s="10"/>
      <c r="P142" s="10"/>
      <c r="Q142" s="9">
        <v>4</v>
      </c>
      <c r="R142" s="10">
        <v>1</v>
      </c>
      <c r="S142" s="44">
        <v>0</v>
      </c>
      <c r="T142" s="37">
        <f t="shared" si="64"/>
        <v>6</v>
      </c>
      <c r="U142" s="10">
        <v>8</v>
      </c>
      <c r="V142" s="67">
        <f t="shared" si="50"/>
        <v>6</v>
      </c>
      <c r="W142" s="39">
        <f t="shared" si="65"/>
        <v>7.1428571428571432</v>
      </c>
      <c r="X142" s="10"/>
      <c r="Y142" s="10"/>
      <c r="Z142" s="10"/>
      <c r="AA142" s="10"/>
      <c r="AB142" s="10"/>
    </row>
    <row r="143" spans="1:28" x14ac:dyDescent="0.25">
      <c r="A143" s="75"/>
      <c r="B143" s="31" t="s">
        <v>85</v>
      </c>
      <c r="C143" s="9">
        <v>43.8</v>
      </c>
      <c r="D143" s="9">
        <v>45</v>
      </c>
      <c r="E143" s="9">
        <v>45</v>
      </c>
      <c r="F143" s="32">
        <f t="shared" si="60"/>
        <v>1.02</v>
      </c>
      <c r="G143" s="10">
        <v>3</v>
      </c>
      <c r="H143" s="39">
        <f t="shared" si="20"/>
        <v>6.666666666666667</v>
      </c>
      <c r="I143" s="9"/>
      <c r="J143" s="9"/>
      <c r="K143" s="9"/>
      <c r="L143" s="9"/>
      <c r="M143" s="34"/>
      <c r="N143" s="34">
        <v>3</v>
      </c>
      <c r="O143" s="10"/>
      <c r="P143" s="10"/>
      <c r="Q143" s="9">
        <v>2</v>
      </c>
      <c r="R143" s="10">
        <v>1</v>
      </c>
      <c r="S143" s="44">
        <f t="shared" ref="S143:S145" si="66">SUM(N143*100/G143)</f>
        <v>100</v>
      </c>
      <c r="T143" s="37">
        <f t="shared" si="22"/>
        <v>3</v>
      </c>
      <c r="U143" s="10">
        <v>8</v>
      </c>
      <c r="V143" s="67">
        <f t="shared" si="50"/>
        <v>3</v>
      </c>
      <c r="W143" s="39">
        <f t="shared" ref="W143" si="67">SUM(V143*100/E143)</f>
        <v>6.666666666666667</v>
      </c>
      <c r="X143" s="10"/>
      <c r="Y143" s="10"/>
      <c r="Z143" s="10"/>
      <c r="AA143" s="10"/>
      <c r="AB143" s="10"/>
    </row>
    <row r="144" spans="1:28" x14ac:dyDescent="0.25">
      <c r="A144" s="75"/>
      <c r="B144" s="31" t="s">
        <v>86</v>
      </c>
      <c r="C144" s="9">
        <v>33.47</v>
      </c>
      <c r="D144" s="9">
        <v>68</v>
      </c>
      <c r="E144" s="9">
        <v>68</v>
      </c>
      <c r="F144" s="32">
        <f t="shared" ref="F144:F145" si="68">ROUNDDOWN((E144/C144),2)</f>
        <v>2.0299999999999998</v>
      </c>
      <c r="G144" s="10">
        <v>5</v>
      </c>
      <c r="H144" s="39">
        <f t="shared" si="20"/>
        <v>7.3529411764705879</v>
      </c>
      <c r="I144" s="9"/>
      <c r="J144" s="9"/>
      <c r="K144" s="9"/>
      <c r="L144" s="9"/>
      <c r="M144" s="34"/>
      <c r="N144" s="34">
        <v>3</v>
      </c>
      <c r="O144" s="10"/>
      <c r="P144" s="10"/>
      <c r="Q144" s="9">
        <v>3</v>
      </c>
      <c r="R144" s="10"/>
      <c r="S144" s="44">
        <f t="shared" si="66"/>
        <v>60</v>
      </c>
      <c r="T144" s="37">
        <f t="shared" ref="T144:T145" si="69">ROUNDDOWN((U144*E144/100),0)</f>
        <v>5</v>
      </c>
      <c r="U144" s="10">
        <v>8</v>
      </c>
      <c r="V144" s="67">
        <f t="shared" si="50"/>
        <v>5</v>
      </c>
      <c r="W144" s="39">
        <f t="shared" ref="W144:W145" si="70">SUM(V144*100/E144)</f>
        <v>7.3529411764705879</v>
      </c>
      <c r="X144" s="10"/>
      <c r="Y144" s="10"/>
      <c r="Z144" s="10"/>
      <c r="AA144" s="10"/>
      <c r="AB144" s="10"/>
    </row>
    <row r="145" spans="1:28" x14ac:dyDescent="0.25">
      <c r="A145" s="75"/>
      <c r="B145" s="31" t="s">
        <v>100</v>
      </c>
      <c r="C145" s="9">
        <v>34.909999999999997</v>
      </c>
      <c r="D145" s="9">
        <v>38</v>
      </c>
      <c r="E145" s="9">
        <v>40</v>
      </c>
      <c r="F145" s="32">
        <f t="shared" si="68"/>
        <v>1.1399999999999999</v>
      </c>
      <c r="G145" s="10">
        <v>3</v>
      </c>
      <c r="H145" s="39">
        <f t="shared" si="20"/>
        <v>7.8947368421052628</v>
      </c>
      <c r="I145" s="9"/>
      <c r="J145" s="9"/>
      <c r="K145" s="9"/>
      <c r="L145" s="9"/>
      <c r="M145" s="34"/>
      <c r="N145" s="34">
        <v>3</v>
      </c>
      <c r="O145" s="10"/>
      <c r="P145" s="10"/>
      <c r="Q145" s="9">
        <v>2</v>
      </c>
      <c r="R145" s="10">
        <v>1</v>
      </c>
      <c r="S145" s="44">
        <f t="shared" si="66"/>
        <v>100</v>
      </c>
      <c r="T145" s="37">
        <f t="shared" si="69"/>
        <v>3</v>
      </c>
      <c r="U145" s="10">
        <v>8</v>
      </c>
      <c r="V145" s="67">
        <f t="shared" si="50"/>
        <v>3</v>
      </c>
      <c r="W145" s="39">
        <f t="shared" si="70"/>
        <v>7.5</v>
      </c>
      <c r="X145" s="10"/>
      <c r="Y145" s="10"/>
      <c r="Z145" s="10"/>
      <c r="AA145" s="10"/>
      <c r="AB145" s="10"/>
    </row>
    <row r="146" spans="1:28" ht="25.5" x14ac:dyDescent="0.25">
      <c r="A146" s="75"/>
      <c r="B146" s="74" t="s">
        <v>5</v>
      </c>
      <c r="C146" s="55"/>
      <c r="D146" s="9"/>
      <c r="E146" s="9"/>
      <c r="F146" s="9"/>
      <c r="G146" s="10"/>
      <c r="H146" s="39"/>
      <c r="I146" s="9"/>
      <c r="J146" s="9"/>
      <c r="K146" s="9"/>
      <c r="L146" s="9"/>
      <c r="M146" s="34"/>
      <c r="N146" s="35"/>
      <c r="O146" s="10"/>
      <c r="P146" s="10"/>
      <c r="Q146" s="10"/>
      <c r="R146" s="10"/>
      <c r="S146" s="44"/>
      <c r="T146" s="37"/>
      <c r="U146" s="10"/>
      <c r="V146" s="10"/>
      <c r="W146" s="44"/>
      <c r="X146" s="10"/>
      <c r="Y146" s="10"/>
      <c r="Z146" s="10"/>
      <c r="AA146" s="10"/>
      <c r="AB146" s="10"/>
    </row>
    <row r="147" spans="1:28" ht="25.5" x14ac:dyDescent="0.25">
      <c r="A147" s="75" t="s">
        <v>203</v>
      </c>
      <c r="B147" s="31" t="s">
        <v>111</v>
      </c>
      <c r="C147" s="55">
        <v>241.7</v>
      </c>
      <c r="D147" s="9">
        <v>60</v>
      </c>
      <c r="E147" s="9">
        <v>73</v>
      </c>
      <c r="F147" s="32">
        <f t="shared" ref="F147:F157" si="71">ROUNDDOWN((E147/C147),2)</f>
        <v>0.3</v>
      </c>
      <c r="G147" s="10">
        <v>3</v>
      </c>
      <c r="H147" s="39">
        <f t="shared" si="20"/>
        <v>5</v>
      </c>
      <c r="I147" s="9"/>
      <c r="J147" s="9"/>
      <c r="K147" s="9"/>
      <c r="L147" s="9">
        <v>2</v>
      </c>
      <c r="M147" s="34">
        <v>1</v>
      </c>
      <c r="N147" s="35">
        <v>2</v>
      </c>
      <c r="O147" s="10"/>
      <c r="P147" s="10"/>
      <c r="Q147" s="10">
        <v>1</v>
      </c>
      <c r="R147" s="10">
        <v>1</v>
      </c>
      <c r="S147" s="44">
        <f t="shared" ref="S147:S157" si="72">SUM(N147*100/G147)</f>
        <v>66.666666666666671</v>
      </c>
      <c r="T147" s="37">
        <f t="shared" si="22"/>
        <v>3</v>
      </c>
      <c r="U147" s="10">
        <v>5</v>
      </c>
      <c r="V147" s="67">
        <f t="shared" si="50"/>
        <v>3</v>
      </c>
      <c r="W147" s="39">
        <f t="shared" ref="W147:W157" si="73">SUM(V147*100/E147)</f>
        <v>4.1095890410958908</v>
      </c>
      <c r="X147" s="10"/>
      <c r="Y147" s="10"/>
      <c r="Z147" s="10"/>
      <c r="AA147" s="10">
        <v>2</v>
      </c>
      <c r="AB147" s="10">
        <v>1</v>
      </c>
    </row>
    <row r="148" spans="1:28" ht="51" x14ac:dyDescent="0.25">
      <c r="A148" s="75" t="s">
        <v>204</v>
      </c>
      <c r="B148" s="31" t="s">
        <v>236</v>
      </c>
      <c r="C148" s="55">
        <v>37.57</v>
      </c>
      <c r="D148" s="9">
        <v>37</v>
      </c>
      <c r="E148" s="9">
        <v>37</v>
      </c>
      <c r="F148" s="32">
        <f t="shared" si="71"/>
        <v>0.98</v>
      </c>
      <c r="G148" s="10">
        <v>1</v>
      </c>
      <c r="H148" s="39">
        <f t="shared" si="20"/>
        <v>2.7027027027027026</v>
      </c>
      <c r="I148" s="9"/>
      <c r="J148" s="9"/>
      <c r="K148" s="9"/>
      <c r="L148" s="9"/>
      <c r="M148" s="34">
        <v>1</v>
      </c>
      <c r="N148" s="35">
        <v>1</v>
      </c>
      <c r="O148" s="10"/>
      <c r="P148" s="10"/>
      <c r="Q148" s="10"/>
      <c r="R148" s="10">
        <v>1</v>
      </c>
      <c r="S148" s="44">
        <f t="shared" si="72"/>
        <v>100</v>
      </c>
      <c r="T148" s="37">
        <f>ROUNDDOWN((U148*E148/100),0)</f>
        <v>1</v>
      </c>
      <c r="U148" s="10">
        <v>5</v>
      </c>
      <c r="V148" s="67">
        <f t="shared" si="50"/>
        <v>1</v>
      </c>
      <c r="W148" s="39">
        <f t="shared" si="73"/>
        <v>2.7027027027027026</v>
      </c>
      <c r="X148" s="10"/>
      <c r="Y148" s="10"/>
      <c r="Z148" s="10"/>
      <c r="AA148" s="10"/>
      <c r="AB148" s="10">
        <v>1</v>
      </c>
    </row>
    <row r="149" spans="1:28" ht="38.25" x14ac:dyDescent="0.25">
      <c r="A149" s="75" t="s">
        <v>214</v>
      </c>
      <c r="B149" s="31" t="s">
        <v>242</v>
      </c>
      <c r="C149" s="55">
        <v>23.71</v>
      </c>
      <c r="D149" s="9">
        <v>48</v>
      </c>
      <c r="E149" s="9">
        <v>38</v>
      </c>
      <c r="F149" s="32">
        <f t="shared" si="71"/>
        <v>1.6</v>
      </c>
      <c r="G149" s="10">
        <v>3</v>
      </c>
      <c r="H149" s="39">
        <f t="shared" si="20"/>
        <v>6.25</v>
      </c>
      <c r="I149" s="9"/>
      <c r="J149" s="9"/>
      <c r="K149" s="9"/>
      <c r="L149" s="9">
        <v>2</v>
      </c>
      <c r="M149" s="34">
        <v>1</v>
      </c>
      <c r="N149" s="35">
        <v>2</v>
      </c>
      <c r="O149" s="10"/>
      <c r="P149" s="10"/>
      <c r="Q149" s="10">
        <v>1</v>
      </c>
      <c r="R149" s="10">
        <v>1</v>
      </c>
      <c r="S149" s="44">
        <f t="shared" si="72"/>
        <v>66.666666666666671</v>
      </c>
      <c r="T149" s="37">
        <f t="shared" si="22"/>
        <v>3</v>
      </c>
      <c r="U149" s="10">
        <v>8</v>
      </c>
      <c r="V149" s="67">
        <f t="shared" si="50"/>
        <v>3</v>
      </c>
      <c r="W149" s="39">
        <f t="shared" si="73"/>
        <v>7.8947368421052628</v>
      </c>
      <c r="X149" s="10"/>
      <c r="Y149" s="10"/>
      <c r="Z149" s="10"/>
      <c r="AA149" s="10">
        <v>2</v>
      </c>
      <c r="AB149" s="10">
        <v>1</v>
      </c>
    </row>
    <row r="150" spans="1:28" ht="38.25" x14ac:dyDescent="0.25">
      <c r="A150" s="75" t="s">
        <v>250</v>
      </c>
      <c r="B150" s="31" t="s">
        <v>241</v>
      </c>
      <c r="C150" s="80">
        <v>30.41</v>
      </c>
      <c r="D150" s="9">
        <v>32</v>
      </c>
      <c r="E150" s="9">
        <v>4</v>
      </c>
      <c r="F150" s="32">
        <f t="shared" si="71"/>
        <v>0.13</v>
      </c>
      <c r="G150" s="10">
        <v>2</v>
      </c>
      <c r="H150" s="39">
        <f t="shared" si="20"/>
        <v>6.25</v>
      </c>
      <c r="I150" s="9"/>
      <c r="J150" s="9"/>
      <c r="K150" s="9"/>
      <c r="L150" s="9">
        <v>1</v>
      </c>
      <c r="M150" s="34">
        <v>1</v>
      </c>
      <c r="N150" s="35">
        <v>0</v>
      </c>
      <c r="O150" s="10"/>
      <c r="P150" s="10"/>
      <c r="Q150" s="10"/>
      <c r="R150" s="10"/>
      <c r="S150" s="44">
        <f t="shared" si="72"/>
        <v>0</v>
      </c>
      <c r="T150" s="37">
        <f t="shared" si="22"/>
        <v>0</v>
      </c>
      <c r="U150" s="10">
        <v>5</v>
      </c>
      <c r="V150" s="67">
        <f t="shared" si="50"/>
        <v>0</v>
      </c>
      <c r="W150" s="39">
        <f t="shared" si="73"/>
        <v>0</v>
      </c>
      <c r="X150" s="10"/>
      <c r="Y150" s="10"/>
      <c r="Z150" s="10"/>
      <c r="AA150" s="10"/>
      <c r="AB150" s="10"/>
    </row>
    <row r="151" spans="1:28" ht="38.25" x14ac:dyDescent="0.25">
      <c r="A151" s="75" t="s">
        <v>251</v>
      </c>
      <c r="B151" s="31" t="s">
        <v>245</v>
      </c>
      <c r="C151" s="55">
        <v>42.96</v>
      </c>
      <c r="D151" s="9">
        <v>45</v>
      </c>
      <c r="E151" s="9">
        <v>45</v>
      </c>
      <c r="F151" s="32">
        <f t="shared" ref="F151:F152" si="74">ROUNDDOWN((E151/C151),2)</f>
        <v>1.04</v>
      </c>
      <c r="G151" s="10">
        <v>3</v>
      </c>
      <c r="H151" s="39">
        <f t="shared" si="20"/>
        <v>6.666666666666667</v>
      </c>
      <c r="I151" s="9">
        <v>1</v>
      </c>
      <c r="J151" s="9"/>
      <c r="K151" s="9"/>
      <c r="L151" s="9">
        <v>2</v>
      </c>
      <c r="M151" s="34">
        <v>1</v>
      </c>
      <c r="N151" s="35">
        <v>2</v>
      </c>
      <c r="O151" s="10"/>
      <c r="P151" s="10"/>
      <c r="Q151" s="10">
        <v>1</v>
      </c>
      <c r="R151" s="10">
        <v>1</v>
      </c>
      <c r="S151" s="44">
        <f t="shared" si="72"/>
        <v>66.666666666666671</v>
      </c>
      <c r="T151" s="37">
        <f t="shared" ref="T151" si="75">ROUNDDOWN((U151*E151/100),0)</f>
        <v>3</v>
      </c>
      <c r="U151" s="10">
        <v>8</v>
      </c>
      <c r="V151" s="67">
        <f t="shared" si="50"/>
        <v>3</v>
      </c>
      <c r="W151" s="39">
        <f t="shared" ref="W151:W152" si="76">SUM(V151*100/E151)</f>
        <v>6.666666666666667</v>
      </c>
      <c r="X151" s="10">
        <v>1</v>
      </c>
      <c r="Y151" s="10"/>
      <c r="Z151" s="10"/>
      <c r="AA151" s="10">
        <v>2</v>
      </c>
      <c r="AB151" s="10">
        <v>1</v>
      </c>
    </row>
    <row r="152" spans="1:28" ht="38.25" x14ac:dyDescent="0.25">
      <c r="A152" s="75" t="s">
        <v>252</v>
      </c>
      <c r="B152" s="31" t="s">
        <v>302</v>
      </c>
      <c r="C152" s="55">
        <v>10.78</v>
      </c>
      <c r="D152" s="9">
        <v>13</v>
      </c>
      <c r="E152" s="9">
        <v>13</v>
      </c>
      <c r="F152" s="32">
        <f t="shared" si="74"/>
        <v>1.2</v>
      </c>
      <c r="G152" s="10">
        <v>0</v>
      </c>
      <c r="H152" s="39">
        <f>SUM(G152*100/D152)</f>
        <v>0</v>
      </c>
      <c r="I152" s="9"/>
      <c r="J152" s="9"/>
      <c r="K152" s="9"/>
      <c r="L152" s="9"/>
      <c r="M152" s="34"/>
      <c r="N152" s="35">
        <v>0</v>
      </c>
      <c r="O152" s="10"/>
      <c r="P152" s="10"/>
      <c r="Q152" s="10"/>
      <c r="R152" s="10"/>
      <c r="S152" s="44">
        <v>0</v>
      </c>
      <c r="T152" s="37">
        <f t="shared" si="22"/>
        <v>1</v>
      </c>
      <c r="U152" s="10">
        <v>8</v>
      </c>
      <c r="V152" s="67">
        <f t="shared" si="50"/>
        <v>1</v>
      </c>
      <c r="W152" s="39">
        <f t="shared" si="76"/>
        <v>7.6923076923076925</v>
      </c>
      <c r="X152" s="10">
        <v>1</v>
      </c>
      <c r="Y152" s="10"/>
      <c r="Z152" s="10"/>
      <c r="AA152" s="10"/>
      <c r="AB152" s="10">
        <v>1</v>
      </c>
    </row>
    <row r="153" spans="1:28" ht="25.5" x14ac:dyDescent="0.25">
      <c r="A153" s="75" t="s">
        <v>262</v>
      </c>
      <c r="B153" s="31" t="s">
        <v>117</v>
      </c>
      <c r="C153" s="9">
        <v>628.20000000000005</v>
      </c>
      <c r="D153" s="9">
        <v>144</v>
      </c>
      <c r="E153" s="9">
        <v>163</v>
      </c>
      <c r="F153" s="32">
        <f t="shared" si="71"/>
        <v>0.25</v>
      </c>
      <c r="G153" s="10">
        <v>7</v>
      </c>
      <c r="H153" s="39">
        <f t="shared" si="20"/>
        <v>4.8611111111111107</v>
      </c>
      <c r="I153" s="9">
        <v>4</v>
      </c>
      <c r="J153" s="9"/>
      <c r="K153" s="9"/>
      <c r="L153" s="9">
        <v>5</v>
      </c>
      <c r="M153" s="34">
        <v>2</v>
      </c>
      <c r="N153" s="35">
        <v>5</v>
      </c>
      <c r="O153" s="10"/>
      <c r="P153" s="10"/>
      <c r="Q153" s="10">
        <v>3</v>
      </c>
      <c r="R153" s="10">
        <v>2</v>
      </c>
      <c r="S153" s="44">
        <f t="shared" si="72"/>
        <v>71.428571428571431</v>
      </c>
      <c r="T153" s="37">
        <f t="shared" si="22"/>
        <v>8</v>
      </c>
      <c r="U153" s="10">
        <v>5</v>
      </c>
      <c r="V153" s="67">
        <f t="shared" si="50"/>
        <v>8</v>
      </c>
      <c r="W153" s="39">
        <f t="shared" si="73"/>
        <v>4.9079754601226995</v>
      </c>
      <c r="X153" s="37">
        <v>4</v>
      </c>
      <c r="Y153" s="10"/>
      <c r="Z153" s="10"/>
      <c r="AA153" s="10">
        <v>6</v>
      </c>
      <c r="AB153" s="10">
        <v>2</v>
      </c>
    </row>
    <row r="154" spans="1:28" ht="25.5" x14ac:dyDescent="0.25">
      <c r="A154" s="75" t="s">
        <v>307</v>
      </c>
      <c r="B154" s="31" t="s">
        <v>172</v>
      </c>
      <c r="C154" s="80">
        <v>406.76</v>
      </c>
      <c r="D154" s="9">
        <v>228</v>
      </c>
      <c r="E154" s="9">
        <v>236</v>
      </c>
      <c r="F154" s="32">
        <f t="shared" si="71"/>
        <v>0.57999999999999996</v>
      </c>
      <c r="G154" s="10">
        <v>9</v>
      </c>
      <c r="H154" s="39">
        <f t="shared" si="20"/>
        <v>3.9473684210526314</v>
      </c>
      <c r="I154" s="9"/>
      <c r="J154" s="9"/>
      <c r="K154" s="9"/>
      <c r="L154" s="9">
        <v>7</v>
      </c>
      <c r="M154" s="34">
        <v>2</v>
      </c>
      <c r="N154" s="35">
        <v>6</v>
      </c>
      <c r="O154" s="10"/>
      <c r="P154" s="10"/>
      <c r="Q154" s="10">
        <v>5</v>
      </c>
      <c r="R154" s="10">
        <v>1</v>
      </c>
      <c r="S154" s="44">
        <f t="shared" si="72"/>
        <v>66.666666666666671</v>
      </c>
      <c r="T154" s="37">
        <f t="shared" si="22"/>
        <v>11</v>
      </c>
      <c r="U154" s="10">
        <v>5</v>
      </c>
      <c r="V154" s="67">
        <f t="shared" si="50"/>
        <v>11</v>
      </c>
      <c r="W154" s="39">
        <f t="shared" si="73"/>
        <v>4.6610169491525424</v>
      </c>
      <c r="X154" s="10"/>
      <c r="Y154" s="10"/>
      <c r="Z154" s="10"/>
      <c r="AA154" s="10">
        <v>8</v>
      </c>
      <c r="AB154" s="10">
        <v>3</v>
      </c>
    </row>
    <row r="155" spans="1:28" ht="25.5" x14ac:dyDescent="0.25">
      <c r="A155" s="75" t="s">
        <v>308</v>
      </c>
      <c r="B155" s="31" t="s">
        <v>107</v>
      </c>
      <c r="C155" s="55">
        <v>204.7</v>
      </c>
      <c r="D155" s="9">
        <v>51</v>
      </c>
      <c r="E155" s="9">
        <v>82</v>
      </c>
      <c r="F155" s="32">
        <f t="shared" si="71"/>
        <v>0.4</v>
      </c>
      <c r="G155" s="10">
        <v>2</v>
      </c>
      <c r="H155" s="39">
        <f t="shared" si="20"/>
        <v>3.9215686274509802</v>
      </c>
      <c r="I155" s="9"/>
      <c r="J155" s="9"/>
      <c r="K155" s="9"/>
      <c r="L155" s="9">
        <v>1</v>
      </c>
      <c r="M155" s="34">
        <v>1</v>
      </c>
      <c r="N155" s="35">
        <v>2</v>
      </c>
      <c r="O155" s="10"/>
      <c r="P155" s="10"/>
      <c r="Q155" s="10">
        <v>1</v>
      </c>
      <c r="R155" s="10">
        <v>1</v>
      </c>
      <c r="S155" s="44">
        <f t="shared" si="72"/>
        <v>100</v>
      </c>
      <c r="T155" s="37">
        <f t="shared" si="22"/>
        <v>4</v>
      </c>
      <c r="U155" s="10">
        <v>5</v>
      </c>
      <c r="V155" s="67">
        <f t="shared" si="50"/>
        <v>4</v>
      </c>
      <c r="W155" s="39">
        <f t="shared" si="73"/>
        <v>4.8780487804878048</v>
      </c>
      <c r="X155" s="10"/>
      <c r="Y155" s="10"/>
      <c r="Z155" s="10"/>
      <c r="AA155" s="10">
        <v>3</v>
      </c>
      <c r="AB155" s="10">
        <v>1</v>
      </c>
    </row>
    <row r="156" spans="1:28" ht="25.5" x14ac:dyDescent="0.25">
      <c r="A156" s="75" t="s">
        <v>309</v>
      </c>
      <c r="B156" s="31" t="s">
        <v>109</v>
      </c>
      <c r="C156" s="55">
        <v>25.97</v>
      </c>
      <c r="D156" s="47">
        <v>21</v>
      </c>
      <c r="E156" s="47">
        <v>21</v>
      </c>
      <c r="F156" s="82">
        <f t="shared" si="71"/>
        <v>0.8</v>
      </c>
      <c r="G156" s="51">
        <v>1</v>
      </c>
      <c r="H156" s="39">
        <f t="shared" si="20"/>
        <v>4.7619047619047619</v>
      </c>
      <c r="I156" s="47"/>
      <c r="J156" s="47"/>
      <c r="K156" s="47"/>
      <c r="L156" s="47"/>
      <c r="M156" s="139">
        <v>1</v>
      </c>
      <c r="N156" s="50">
        <v>0</v>
      </c>
      <c r="O156" s="51"/>
      <c r="P156" s="51"/>
      <c r="Q156" s="51"/>
      <c r="R156" s="51"/>
      <c r="S156" s="44">
        <f t="shared" si="72"/>
        <v>0</v>
      </c>
      <c r="T156" s="140">
        <f t="shared" si="22"/>
        <v>1</v>
      </c>
      <c r="U156" s="51">
        <v>5</v>
      </c>
      <c r="V156" s="67">
        <f t="shared" si="50"/>
        <v>1</v>
      </c>
      <c r="W156" s="39">
        <f t="shared" si="73"/>
        <v>4.7619047619047619</v>
      </c>
      <c r="X156" s="51"/>
      <c r="Y156" s="51"/>
      <c r="Z156" s="51"/>
      <c r="AA156" s="51"/>
      <c r="AB156" s="51">
        <v>1</v>
      </c>
    </row>
    <row r="157" spans="1:28" ht="25.5" x14ac:dyDescent="0.25">
      <c r="A157" s="75" t="s">
        <v>310</v>
      </c>
      <c r="B157" s="31" t="s">
        <v>110</v>
      </c>
      <c r="C157" s="55">
        <v>46.73</v>
      </c>
      <c r="D157" s="9">
        <v>65</v>
      </c>
      <c r="E157" s="9">
        <v>47</v>
      </c>
      <c r="F157" s="32">
        <f t="shared" si="71"/>
        <v>1</v>
      </c>
      <c r="G157" s="10">
        <v>4</v>
      </c>
      <c r="H157" s="32">
        <f t="shared" si="20"/>
        <v>6.1538461538461542</v>
      </c>
      <c r="I157" s="9"/>
      <c r="J157" s="9"/>
      <c r="K157" s="9"/>
      <c r="L157" s="9">
        <v>3</v>
      </c>
      <c r="M157" s="9">
        <v>1</v>
      </c>
      <c r="N157" s="10">
        <v>4</v>
      </c>
      <c r="O157" s="10"/>
      <c r="P157" s="10"/>
      <c r="Q157" s="10">
        <v>3</v>
      </c>
      <c r="R157" s="10">
        <v>1</v>
      </c>
      <c r="S157" s="44">
        <f t="shared" si="72"/>
        <v>100</v>
      </c>
      <c r="T157" s="65">
        <f t="shared" si="22"/>
        <v>3</v>
      </c>
      <c r="U157" s="10">
        <v>8</v>
      </c>
      <c r="V157" s="67">
        <f t="shared" si="50"/>
        <v>3</v>
      </c>
      <c r="W157" s="32">
        <f t="shared" si="73"/>
        <v>6.3829787234042552</v>
      </c>
      <c r="X157" s="10"/>
      <c r="Y157" s="10"/>
      <c r="Z157" s="10"/>
      <c r="AA157" s="10">
        <v>2</v>
      </c>
      <c r="AB157" s="10">
        <v>1</v>
      </c>
    </row>
    <row r="158" spans="1:28" ht="15.75" x14ac:dyDescent="0.25">
      <c r="A158" s="190" t="s">
        <v>6</v>
      </c>
      <c r="B158" s="190"/>
      <c r="C158" s="9">
        <f>SUM(C15:C157)</f>
        <v>6661.7299999999977</v>
      </c>
      <c r="D158" s="9">
        <f>SUM(D15:D157)</f>
        <v>8151</v>
      </c>
      <c r="E158" s="9">
        <f>SUM(E15:E157)</f>
        <v>8782</v>
      </c>
      <c r="F158" s="32">
        <f>ROUNDDOWN((E158/C158),2)</f>
        <v>1.31</v>
      </c>
      <c r="G158" s="9">
        <f>SUM(G15:G157)</f>
        <v>554</v>
      </c>
      <c r="H158" s="32"/>
      <c r="I158" s="9">
        <f>SUM(I15:I157)</f>
        <v>5</v>
      </c>
      <c r="J158" s="9">
        <f t="shared" ref="J158:P158" si="77">SUM(J15:J157)</f>
        <v>0</v>
      </c>
      <c r="K158" s="9">
        <f t="shared" si="77"/>
        <v>0</v>
      </c>
      <c r="L158" s="9">
        <f>SUM(L15:L157)</f>
        <v>23</v>
      </c>
      <c r="M158" s="9">
        <f>SUM(M15:M157)</f>
        <v>12</v>
      </c>
      <c r="N158" s="9">
        <f>SUM(N15:N157)</f>
        <v>392</v>
      </c>
      <c r="O158" s="9">
        <f t="shared" si="77"/>
        <v>0</v>
      </c>
      <c r="P158" s="9">
        <f t="shared" si="77"/>
        <v>0</v>
      </c>
      <c r="Q158" s="9">
        <f>SUM(Q15:Q157)</f>
        <v>276</v>
      </c>
      <c r="R158" s="9">
        <f>SUM(R15:R157)</f>
        <v>119</v>
      </c>
      <c r="S158" s="44">
        <f>SUM(N158*100/G158)</f>
        <v>70.758122743682307</v>
      </c>
      <c r="T158" s="65">
        <f>SUM(T15:T157)</f>
        <v>648</v>
      </c>
      <c r="U158" s="10"/>
      <c r="V158" s="9">
        <f>SUM(V15:V157)</f>
        <v>625</v>
      </c>
      <c r="W158" s="32">
        <f>SUM(V158*100/E158)</f>
        <v>7.1168298792985656</v>
      </c>
      <c r="X158" s="9">
        <f>SUM(X15:X157)</f>
        <v>6</v>
      </c>
      <c r="Y158" s="9">
        <f>SUM(Y15:Y157)</f>
        <v>0</v>
      </c>
      <c r="Z158" s="9">
        <f>SUM(Z15:Z157)</f>
        <v>0</v>
      </c>
      <c r="AA158" s="9">
        <f>SUM(AA15:AA157)</f>
        <v>25</v>
      </c>
      <c r="AB158" s="9">
        <f>SUM(AB15:AB157)</f>
        <v>13</v>
      </c>
    </row>
    <row r="159" spans="1:28" ht="21" customHeight="1" x14ac:dyDescent="0.25">
      <c r="A159" s="22"/>
      <c r="B159" s="22"/>
      <c r="C159" s="23"/>
      <c r="D159" s="23"/>
      <c r="E159" s="23"/>
      <c r="F159" s="23"/>
      <c r="G159" s="23"/>
      <c r="H159" s="94"/>
      <c r="I159" s="23"/>
      <c r="J159" s="23"/>
      <c r="K159" s="23"/>
      <c r="L159" s="23"/>
      <c r="M159" s="23"/>
      <c r="N159" s="24"/>
      <c r="O159" s="23"/>
      <c r="P159" s="23"/>
      <c r="Q159" s="23"/>
      <c r="R159" s="23"/>
      <c r="S159" s="104"/>
      <c r="T159" s="23"/>
      <c r="U159" s="20"/>
      <c r="V159" s="23"/>
      <c r="W159" s="94"/>
      <c r="X159" s="23"/>
      <c r="Y159" s="23"/>
      <c r="Z159" s="23"/>
      <c r="AA159" s="23"/>
      <c r="AB159" s="23"/>
    </row>
    <row r="160" spans="1:28" ht="15.75" x14ac:dyDescent="0.25">
      <c r="A160" s="22"/>
      <c r="B160" s="22"/>
      <c r="C160" s="23"/>
      <c r="D160" s="23"/>
      <c r="E160" s="23"/>
      <c r="F160" s="23"/>
      <c r="G160" s="23"/>
      <c r="H160" s="94"/>
      <c r="I160" s="23"/>
      <c r="J160" s="23"/>
      <c r="K160" s="23"/>
      <c r="L160" s="23"/>
      <c r="M160" s="23"/>
      <c r="N160" s="24"/>
      <c r="O160" s="23"/>
      <c r="P160" s="20"/>
      <c r="Q160" s="20"/>
      <c r="R160" s="20"/>
      <c r="S160" s="104"/>
      <c r="T160" s="20"/>
      <c r="U160" s="20"/>
      <c r="V160" s="20"/>
      <c r="W160" s="104"/>
      <c r="X160" s="20"/>
      <c r="Y160" s="20"/>
      <c r="Z160" s="20"/>
      <c r="AA160" s="20"/>
      <c r="AB160" s="20"/>
    </row>
    <row r="161" spans="1:28" x14ac:dyDescent="0.25">
      <c r="A161" s="187" t="s">
        <v>305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5"/>
      <c r="L161" s="83"/>
      <c r="M161" s="83"/>
      <c r="N161" s="15"/>
      <c r="O161" s="189" t="s">
        <v>303</v>
      </c>
      <c r="P161" s="189"/>
      <c r="Q161" s="189"/>
      <c r="R161" s="15"/>
      <c r="S161" s="107"/>
      <c r="T161" s="188" t="s">
        <v>304</v>
      </c>
      <c r="U161" s="188"/>
      <c r="V161" s="188"/>
      <c r="W161" s="188"/>
      <c r="X161" s="15"/>
      <c r="Y161" s="15"/>
      <c r="Z161" s="15"/>
      <c r="AA161" s="15"/>
      <c r="AB161" s="15"/>
    </row>
    <row r="162" spans="1:28" x14ac:dyDescent="0.25">
      <c r="A162" s="17" t="s">
        <v>212</v>
      </c>
      <c r="B162" s="17"/>
      <c r="C162" s="17"/>
      <c r="D162" s="17"/>
      <c r="E162" s="17"/>
      <c r="F162" s="17"/>
      <c r="G162" s="17"/>
      <c r="H162" s="107"/>
      <c r="I162" s="183"/>
      <c r="J162" s="183"/>
      <c r="K162" s="15"/>
      <c r="L162" s="184" t="s">
        <v>163</v>
      </c>
      <c r="M162" s="184"/>
      <c r="N162" s="15"/>
      <c r="O162" s="18" t="s">
        <v>162</v>
      </c>
      <c r="P162" s="18"/>
      <c r="Q162" s="19"/>
      <c r="R162" s="19"/>
      <c r="S162" s="107"/>
      <c r="T162" s="15"/>
      <c r="U162" s="15"/>
      <c r="V162" s="15"/>
      <c r="W162" s="107"/>
      <c r="X162" s="15"/>
      <c r="Y162" s="15"/>
      <c r="Z162" s="15"/>
      <c r="AA162" s="15"/>
      <c r="AB162" s="15"/>
    </row>
    <row r="163" spans="1:28" x14ac:dyDescent="0.25">
      <c r="A163" s="4"/>
      <c r="B163" s="4"/>
      <c r="C163" s="4"/>
    </row>
  </sheetData>
  <mergeCells count="55">
    <mergeCell ref="X9:X12"/>
    <mergeCell ref="T9:T12"/>
    <mergeCell ref="I162:J162"/>
    <mergeCell ref="L162:M162"/>
    <mergeCell ref="F7:F12"/>
    <mergeCell ref="A161:J161"/>
    <mergeCell ref="A158:B158"/>
    <mergeCell ref="H9:H12"/>
    <mergeCell ref="I9:I12"/>
    <mergeCell ref="J10:L10"/>
    <mergeCell ref="M10:M12"/>
    <mergeCell ref="J11:J12"/>
    <mergeCell ref="K11:K12"/>
    <mergeCell ref="T7:AB7"/>
    <mergeCell ref="Y11:Y12"/>
    <mergeCell ref="J9:M9"/>
    <mergeCell ref="O9:R9"/>
    <mergeCell ref="A7:A12"/>
    <mergeCell ref="G9:G12"/>
    <mergeCell ref="Y9:AB9"/>
    <mergeCell ref="O10:Q10"/>
    <mergeCell ref="R10:R12"/>
    <mergeCell ref="Y10:AA10"/>
    <mergeCell ref="AB10:AB12"/>
    <mergeCell ref="Z11:Z12"/>
    <mergeCell ref="AA11:AA12"/>
    <mergeCell ref="U9:U12"/>
    <mergeCell ref="V9:V12"/>
    <mergeCell ref="W9:W12"/>
    <mergeCell ref="E11:E12"/>
    <mergeCell ref="L11:L12"/>
    <mergeCell ref="G8:M8"/>
    <mergeCell ref="N8:S8"/>
    <mergeCell ref="T8:U8"/>
    <mergeCell ref="G1:I1"/>
    <mergeCell ref="K1:S1"/>
    <mergeCell ref="K2:S2"/>
    <mergeCell ref="G3:I3"/>
    <mergeCell ref="F4:L4"/>
    <mergeCell ref="N9:N12"/>
    <mergeCell ref="S9:S12"/>
    <mergeCell ref="B5:E5"/>
    <mergeCell ref="F5:L5"/>
    <mergeCell ref="T161:W161"/>
    <mergeCell ref="O11:O12"/>
    <mergeCell ref="P11:P12"/>
    <mergeCell ref="Q11:Q12"/>
    <mergeCell ref="O161:Q161"/>
    <mergeCell ref="V8:AB8"/>
    <mergeCell ref="G7:S7"/>
    <mergeCell ref="B6:E6"/>
    <mergeCell ref="B7:B12"/>
    <mergeCell ref="C7:C12"/>
    <mergeCell ref="D7:E10"/>
    <mergeCell ref="D11:D12"/>
  </mergeCells>
  <phoneticPr fontId="10" type="noConversion"/>
  <pageMargins left="0.18" right="0.23622047244094491" top="0.42" bottom="0.42" header="0.23" footer="0.26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0"/>
  <sheetViews>
    <sheetView view="pageBreakPreview" topLeftCell="A29" zoomScale="70" zoomScaleNormal="100" zoomScaleSheetLayoutView="70" workbookViewId="0">
      <selection activeCell="O35" sqref="O35"/>
    </sheetView>
  </sheetViews>
  <sheetFormatPr defaultRowHeight="15" x14ac:dyDescent="0.25"/>
  <cols>
    <col min="1" max="1" width="3.7109375" customWidth="1"/>
    <col min="2" max="2" width="20.140625" customWidth="1"/>
    <col min="3" max="3" width="9.140625" style="109" customWidth="1"/>
    <col min="4" max="4" width="6.5703125" customWidth="1"/>
    <col min="5" max="5" width="7.85546875" style="114" customWidth="1"/>
    <col min="6" max="6" width="10.140625" customWidth="1"/>
    <col min="7" max="7" width="5.140625" customWidth="1"/>
    <col min="8" max="8" width="7" style="109" customWidth="1"/>
    <col min="9" max="9" width="6.5703125" customWidth="1"/>
    <col min="10" max="10" width="5.42578125" customWidth="1"/>
    <col min="11" max="11" width="6.7109375" customWidth="1"/>
    <col min="12" max="12" width="6.5703125" customWidth="1"/>
    <col min="13" max="13" width="5.42578125" customWidth="1"/>
    <col min="14" max="15" width="5.5703125" customWidth="1"/>
    <col min="16" max="16" width="6.140625" customWidth="1"/>
    <col min="17" max="17" width="5.85546875" customWidth="1"/>
    <col min="18" max="18" width="5.140625" customWidth="1"/>
    <col min="19" max="19" width="7.7109375" style="109" customWidth="1"/>
    <col min="20" max="20" width="4.85546875" customWidth="1"/>
    <col min="21" max="21" width="5.7109375" customWidth="1"/>
    <col min="22" max="22" width="5.85546875" customWidth="1"/>
    <col min="23" max="23" width="6.85546875" style="109" customWidth="1"/>
    <col min="24" max="24" width="6.42578125" customWidth="1"/>
    <col min="25" max="25" width="5.140625" customWidth="1"/>
    <col min="26" max="26" width="6" customWidth="1"/>
    <col min="27" max="27" width="6.140625" customWidth="1"/>
    <col min="28" max="28" width="5.28515625" customWidth="1"/>
  </cols>
  <sheetData>
    <row r="1" spans="1:29" x14ac:dyDescent="0.25">
      <c r="A1" s="20"/>
      <c r="B1" s="20"/>
      <c r="C1" s="104"/>
      <c r="D1" s="20"/>
      <c r="E1" s="110"/>
      <c r="F1" s="20"/>
      <c r="G1" s="206"/>
      <c r="H1" s="206"/>
      <c r="I1" s="206"/>
      <c r="J1" s="20"/>
      <c r="K1" s="206" t="s">
        <v>160</v>
      </c>
      <c r="L1" s="206"/>
      <c r="M1" s="206"/>
      <c r="N1" s="206"/>
      <c r="O1" s="206"/>
      <c r="P1" s="206"/>
      <c r="Q1" s="206"/>
      <c r="R1" s="206"/>
      <c r="S1" s="206"/>
      <c r="T1" s="20"/>
      <c r="U1" s="20"/>
      <c r="V1" s="20"/>
      <c r="W1" s="104"/>
      <c r="X1" s="20"/>
      <c r="Y1" s="20"/>
      <c r="Z1" s="20"/>
      <c r="AA1" s="20"/>
      <c r="AB1" s="20"/>
      <c r="AC1" s="1"/>
    </row>
    <row r="2" spans="1:29" x14ac:dyDescent="0.25">
      <c r="A2" s="20"/>
      <c r="B2" s="20"/>
      <c r="C2" s="104"/>
      <c r="D2" s="20"/>
      <c r="E2" s="110"/>
      <c r="F2" s="20"/>
      <c r="G2" s="20"/>
      <c r="H2" s="104"/>
      <c r="I2" s="20"/>
      <c r="J2" s="20"/>
      <c r="K2" s="206" t="s">
        <v>306</v>
      </c>
      <c r="L2" s="206"/>
      <c r="M2" s="206"/>
      <c r="N2" s="206"/>
      <c r="O2" s="206"/>
      <c r="P2" s="206"/>
      <c r="Q2" s="206"/>
      <c r="R2" s="206"/>
      <c r="S2" s="206"/>
      <c r="T2" s="20"/>
      <c r="U2" s="20"/>
      <c r="V2" s="20"/>
      <c r="W2" s="104"/>
      <c r="X2" s="20"/>
      <c r="Y2" s="20"/>
      <c r="Z2" s="20"/>
      <c r="AA2" s="20"/>
      <c r="AB2" s="20"/>
      <c r="AC2" s="1"/>
    </row>
    <row r="3" spans="1:29" x14ac:dyDescent="0.25">
      <c r="A3" s="20"/>
      <c r="B3" s="20"/>
      <c r="C3" s="104"/>
      <c r="D3" s="20"/>
      <c r="E3" s="110"/>
      <c r="F3" s="20"/>
      <c r="G3" s="206"/>
      <c r="H3" s="206"/>
      <c r="I3" s="206"/>
      <c r="J3" s="20"/>
      <c r="K3" s="20"/>
      <c r="L3" s="20"/>
      <c r="M3" s="20"/>
      <c r="N3" s="20"/>
      <c r="O3" s="20"/>
      <c r="P3" s="20"/>
      <c r="Q3" s="20"/>
      <c r="R3" s="20"/>
      <c r="S3" s="104"/>
      <c r="T3" s="20"/>
      <c r="U3" s="20"/>
      <c r="V3" s="20"/>
      <c r="W3" s="104"/>
      <c r="X3" s="20"/>
      <c r="Y3" s="20"/>
      <c r="Z3" s="20"/>
      <c r="AA3" s="20"/>
      <c r="AB3" s="20"/>
      <c r="AC3" s="1"/>
    </row>
    <row r="4" spans="1:29" ht="18.75" customHeight="1" x14ac:dyDescent="0.25">
      <c r="A4" s="206" t="s">
        <v>141</v>
      </c>
      <c r="B4" s="210"/>
      <c r="C4" s="210"/>
      <c r="D4" s="210"/>
      <c r="E4" s="210"/>
      <c r="F4" s="208" t="s">
        <v>158</v>
      </c>
      <c r="G4" s="208"/>
      <c r="H4" s="208"/>
      <c r="I4" s="208"/>
      <c r="J4" s="208"/>
      <c r="K4" s="208"/>
      <c r="L4" s="208"/>
      <c r="M4" s="20"/>
      <c r="N4" s="20"/>
      <c r="O4" s="20"/>
      <c r="P4" s="20"/>
      <c r="Q4" s="20"/>
      <c r="R4" s="20"/>
      <c r="S4" s="104"/>
      <c r="T4" s="20"/>
      <c r="U4" s="20"/>
      <c r="V4" s="20"/>
      <c r="W4" s="104"/>
      <c r="X4" s="20"/>
      <c r="Y4" s="20"/>
      <c r="Z4" s="20"/>
      <c r="AA4" s="20"/>
      <c r="AB4" s="20"/>
      <c r="AC4" s="1"/>
    </row>
    <row r="5" spans="1:29" ht="18.75" customHeight="1" x14ac:dyDescent="0.25">
      <c r="A5" s="20"/>
      <c r="B5" s="206" t="s">
        <v>142</v>
      </c>
      <c r="C5" s="206"/>
      <c r="D5" s="206"/>
      <c r="E5" s="206"/>
      <c r="F5" s="207" t="s">
        <v>168</v>
      </c>
      <c r="G5" s="207"/>
      <c r="H5" s="207"/>
      <c r="I5" s="207"/>
      <c r="J5" s="207"/>
      <c r="K5" s="207"/>
      <c r="L5" s="207"/>
      <c r="M5" s="20"/>
      <c r="N5" s="20"/>
      <c r="O5" s="20"/>
      <c r="P5" s="20"/>
      <c r="Q5" s="20"/>
      <c r="R5" s="20"/>
      <c r="S5" s="104"/>
      <c r="T5" s="20"/>
      <c r="U5" s="20"/>
      <c r="V5" s="20"/>
      <c r="W5" s="104"/>
      <c r="X5" s="20"/>
      <c r="Y5" s="20"/>
      <c r="Z5" s="20"/>
      <c r="AA5" s="20"/>
      <c r="AB5" s="20"/>
      <c r="AC5" s="1"/>
    </row>
    <row r="6" spans="1:29" ht="15.75" thickBot="1" x14ac:dyDescent="0.3">
      <c r="A6" s="20"/>
      <c r="B6" s="206"/>
      <c r="C6" s="206"/>
      <c r="D6" s="206"/>
      <c r="E6" s="206"/>
      <c r="F6" s="20"/>
      <c r="G6" s="20"/>
      <c r="H6" s="104"/>
      <c r="I6" s="20"/>
      <c r="J6" s="20"/>
      <c r="K6" s="20"/>
      <c r="L6" s="20"/>
      <c r="M6" s="20"/>
      <c r="N6" s="20"/>
      <c r="O6" s="20"/>
      <c r="P6" s="20"/>
      <c r="Q6" s="20"/>
      <c r="R6" s="20"/>
      <c r="S6" s="104"/>
      <c r="T6" s="20"/>
      <c r="U6" s="20"/>
      <c r="V6" s="20"/>
      <c r="W6" s="104"/>
      <c r="X6" s="20"/>
      <c r="Y6" s="20"/>
      <c r="Z6" s="20"/>
      <c r="AA6" s="20"/>
      <c r="AB6" s="20"/>
      <c r="AC6" s="1"/>
    </row>
    <row r="7" spans="1:29" ht="15.75" customHeight="1" thickBot="1" x14ac:dyDescent="0.3">
      <c r="A7" s="166" t="s">
        <v>312</v>
      </c>
      <c r="B7" s="166" t="s">
        <v>143</v>
      </c>
      <c r="C7" s="203" t="s">
        <v>253</v>
      </c>
      <c r="D7" s="199" t="s">
        <v>144</v>
      </c>
      <c r="E7" s="200"/>
      <c r="F7" s="166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  <c r="AC7" s="1"/>
    </row>
    <row r="8" spans="1:29" ht="60.75" customHeight="1" thickBot="1" x14ac:dyDescent="0.3">
      <c r="A8" s="175"/>
      <c r="B8" s="175"/>
      <c r="C8" s="204"/>
      <c r="D8" s="201"/>
      <c r="E8" s="202"/>
      <c r="F8" s="175"/>
      <c r="G8" s="185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85" t="s">
        <v>156</v>
      </c>
      <c r="W8" s="185"/>
      <c r="X8" s="185"/>
      <c r="Y8" s="185"/>
      <c r="Z8" s="185"/>
      <c r="AA8" s="185"/>
      <c r="AB8" s="169"/>
      <c r="AC8" s="1"/>
    </row>
    <row r="9" spans="1:29" ht="26.25" customHeight="1" thickBot="1" x14ac:dyDescent="0.3">
      <c r="A9" s="175"/>
      <c r="B9" s="175"/>
      <c r="C9" s="204"/>
      <c r="D9" s="201"/>
      <c r="E9" s="202"/>
      <c r="F9" s="175"/>
      <c r="G9" s="166" t="s">
        <v>146</v>
      </c>
      <c r="H9" s="203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96" t="s">
        <v>2</v>
      </c>
      <c r="P9" s="197"/>
      <c r="Q9" s="197"/>
      <c r="R9" s="198"/>
      <c r="S9" s="203" t="s">
        <v>150</v>
      </c>
      <c r="T9" s="166" t="s">
        <v>146</v>
      </c>
      <c r="U9" s="166" t="s">
        <v>1</v>
      </c>
      <c r="V9" s="166" t="s">
        <v>146</v>
      </c>
      <c r="W9" s="203" t="s">
        <v>161</v>
      </c>
      <c r="X9" s="166" t="s">
        <v>157</v>
      </c>
      <c r="Y9" s="196" t="s">
        <v>2</v>
      </c>
      <c r="Z9" s="197"/>
      <c r="AA9" s="197"/>
      <c r="AB9" s="198"/>
      <c r="AC9" s="1"/>
    </row>
    <row r="10" spans="1:29" ht="23.25" customHeight="1" thickBot="1" x14ac:dyDescent="0.3">
      <c r="A10" s="214"/>
      <c r="B10" s="175"/>
      <c r="C10" s="204"/>
      <c r="D10" s="196"/>
      <c r="E10" s="198"/>
      <c r="F10" s="175"/>
      <c r="G10" s="175"/>
      <c r="H10" s="204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  <c r="AC10" s="1"/>
    </row>
    <row r="11" spans="1:29" ht="59.25" customHeight="1" x14ac:dyDescent="0.25">
      <c r="A11" s="214"/>
      <c r="B11" s="175"/>
      <c r="C11" s="204"/>
      <c r="D11" s="166" t="s">
        <v>255</v>
      </c>
      <c r="E11" s="212" t="s">
        <v>269</v>
      </c>
      <c r="F11" s="175"/>
      <c r="G11" s="176"/>
      <c r="H11" s="204"/>
      <c r="I11" s="175"/>
      <c r="J11" s="166" t="s">
        <v>149</v>
      </c>
      <c r="K11" s="166" t="s">
        <v>88</v>
      </c>
      <c r="L11" s="166" t="s">
        <v>4</v>
      </c>
      <c r="M11" s="175"/>
      <c r="N11" s="176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5"/>
      <c r="V11" s="176"/>
      <c r="W11" s="204"/>
      <c r="X11" s="175"/>
      <c r="Y11" s="166" t="s">
        <v>149</v>
      </c>
      <c r="Z11" s="166" t="s">
        <v>88</v>
      </c>
      <c r="AA11" s="166" t="s">
        <v>4</v>
      </c>
      <c r="AB11" s="175"/>
      <c r="AC11" s="1"/>
    </row>
    <row r="12" spans="1:29" ht="134.25" customHeight="1" thickBot="1" x14ac:dyDescent="0.3">
      <c r="A12" s="182"/>
      <c r="B12" s="167"/>
      <c r="C12" s="211"/>
      <c r="D12" s="167"/>
      <c r="E12" s="213"/>
      <c r="F12" s="167"/>
      <c r="G12" s="177"/>
      <c r="H12" s="209"/>
      <c r="I12" s="177"/>
      <c r="J12" s="167"/>
      <c r="K12" s="167"/>
      <c r="L12" s="167"/>
      <c r="M12" s="167"/>
      <c r="N12" s="177"/>
      <c r="O12" s="167"/>
      <c r="P12" s="167"/>
      <c r="Q12" s="167"/>
      <c r="R12" s="167"/>
      <c r="S12" s="181"/>
      <c r="T12" s="181"/>
      <c r="U12" s="178"/>
      <c r="V12" s="177"/>
      <c r="W12" s="209"/>
      <c r="X12" s="177"/>
      <c r="Y12" s="167"/>
      <c r="Z12" s="167"/>
      <c r="AA12" s="167"/>
      <c r="AB12" s="167"/>
      <c r="AC12" s="1"/>
    </row>
    <row r="13" spans="1:29" s="114" customFormat="1" ht="15.75" thickBot="1" x14ac:dyDescent="0.3">
      <c r="A13" s="147">
        <v>1</v>
      </c>
      <c r="B13" s="147">
        <v>2</v>
      </c>
      <c r="C13" s="147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>
        <v>17</v>
      </c>
      <c r="R13" s="111">
        <v>18</v>
      </c>
      <c r="S13" s="111">
        <v>19</v>
      </c>
      <c r="T13" s="111">
        <v>20</v>
      </c>
      <c r="U13" s="111">
        <v>21</v>
      </c>
      <c r="V13" s="111">
        <v>22</v>
      </c>
      <c r="W13" s="111">
        <v>23</v>
      </c>
      <c r="X13" s="111">
        <v>24</v>
      </c>
      <c r="Y13" s="111">
        <v>25</v>
      </c>
      <c r="Z13" s="111">
        <v>26</v>
      </c>
      <c r="AA13" s="111">
        <v>27</v>
      </c>
      <c r="AB13" s="111">
        <v>28</v>
      </c>
      <c r="AC13" s="151"/>
    </row>
    <row r="14" spans="1:29" ht="25.5" x14ac:dyDescent="0.25">
      <c r="A14" s="11"/>
      <c r="B14" s="12" t="s">
        <v>177</v>
      </c>
      <c r="C14" s="105"/>
      <c r="D14" s="11"/>
      <c r="E14" s="112"/>
      <c r="F14" s="11"/>
      <c r="G14" s="11"/>
      <c r="H14" s="10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  <c r="AC14" s="1"/>
    </row>
    <row r="15" spans="1:29" s="46" customFormat="1" ht="76.5" x14ac:dyDescent="0.25">
      <c r="A15" s="8">
        <v>1</v>
      </c>
      <c r="B15" s="31" t="s">
        <v>139</v>
      </c>
      <c r="C15" s="32">
        <v>54.24</v>
      </c>
      <c r="D15" s="8">
        <v>31</v>
      </c>
      <c r="E15" s="37">
        <v>37</v>
      </c>
      <c r="F15" s="39">
        <f>ROUNDDOWN((E15/C15),2)</f>
        <v>0.68</v>
      </c>
      <c r="G15" s="8">
        <v>1</v>
      </c>
      <c r="H15" s="39">
        <f t="shared" ref="H15:H28" si="0">SUM(G15*100/D15)</f>
        <v>3.225806451612903</v>
      </c>
      <c r="I15" s="8"/>
      <c r="J15" s="8"/>
      <c r="K15" s="8"/>
      <c r="L15" s="8"/>
      <c r="M15" s="8"/>
      <c r="N15" s="56">
        <v>1</v>
      </c>
      <c r="O15" s="8"/>
      <c r="P15" s="8"/>
      <c r="Q15" s="8"/>
      <c r="R15" s="8">
        <v>1</v>
      </c>
      <c r="S15" s="39">
        <f>SUM(N15*100/G15)</f>
        <v>100</v>
      </c>
      <c r="T15" s="37">
        <f t="shared" ref="T15:T32" si="1">ROUNDDOWN((U15*E15/100),0)</f>
        <v>1</v>
      </c>
      <c r="U15" s="8">
        <v>5</v>
      </c>
      <c r="V15" s="8">
        <v>1</v>
      </c>
      <c r="W15" s="39">
        <f>SUM(V15*100/E15)</f>
        <v>2.7027027027027026</v>
      </c>
      <c r="X15" s="8"/>
      <c r="Y15" s="8"/>
      <c r="Z15" s="8"/>
      <c r="AA15" s="8"/>
      <c r="AB15" s="8"/>
      <c r="AC15" s="14"/>
    </row>
    <row r="16" spans="1:29" s="46" customFormat="1" ht="78.75" customHeight="1" x14ac:dyDescent="0.25">
      <c r="A16" s="8">
        <v>2</v>
      </c>
      <c r="B16" s="31" t="s">
        <v>130</v>
      </c>
      <c r="C16" s="80">
        <v>142.22999999999999</v>
      </c>
      <c r="D16" s="8">
        <v>94</v>
      </c>
      <c r="E16" s="37">
        <v>113</v>
      </c>
      <c r="F16" s="39">
        <f>ROUNDDOWN((E16/C16),2)</f>
        <v>0.79</v>
      </c>
      <c r="G16" s="8">
        <v>4</v>
      </c>
      <c r="H16" s="39">
        <f t="shared" si="0"/>
        <v>4.2553191489361701</v>
      </c>
      <c r="I16" s="8"/>
      <c r="J16" s="8"/>
      <c r="K16" s="8"/>
      <c r="L16" s="8"/>
      <c r="M16" s="8"/>
      <c r="N16" s="56">
        <v>1</v>
      </c>
      <c r="O16" s="8"/>
      <c r="P16" s="8"/>
      <c r="Q16" s="8"/>
      <c r="R16" s="8">
        <v>1</v>
      </c>
      <c r="S16" s="39">
        <f>SUM(N16*100/G16)</f>
        <v>25</v>
      </c>
      <c r="T16" s="37">
        <f t="shared" si="1"/>
        <v>5</v>
      </c>
      <c r="U16" s="8">
        <v>5</v>
      </c>
      <c r="V16" s="8">
        <v>5</v>
      </c>
      <c r="W16" s="39">
        <f t="shared" ref="W16:W20" si="2">SUM(V16*100/E16)</f>
        <v>4.4247787610619467</v>
      </c>
      <c r="X16" s="8"/>
      <c r="Y16" s="8"/>
      <c r="Z16" s="8"/>
      <c r="AA16" s="8"/>
      <c r="AB16" s="8"/>
      <c r="AC16" s="14"/>
    </row>
    <row r="17" spans="1:29" s="46" customFormat="1" ht="58.5" customHeight="1" x14ac:dyDescent="0.25">
      <c r="A17" s="8">
        <v>3</v>
      </c>
      <c r="B17" s="31" t="s">
        <v>129</v>
      </c>
      <c r="C17" s="80">
        <v>38.130000000000003</v>
      </c>
      <c r="D17" s="8">
        <v>47</v>
      </c>
      <c r="E17" s="37">
        <v>52</v>
      </c>
      <c r="F17" s="39">
        <f>ROUNDDOWN((E17/C17),2)</f>
        <v>1.36</v>
      </c>
      <c r="G17" s="8">
        <v>2</v>
      </c>
      <c r="H17" s="39">
        <f t="shared" si="0"/>
        <v>4.2553191489361701</v>
      </c>
      <c r="I17" s="8"/>
      <c r="J17" s="8"/>
      <c r="K17" s="8"/>
      <c r="L17" s="8"/>
      <c r="M17" s="8"/>
      <c r="N17" s="56">
        <v>0</v>
      </c>
      <c r="O17" s="8"/>
      <c r="P17" s="8"/>
      <c r="Q17" s="8"/>
      <c r="R17" s="8"/>
      <c r="S17" s="39">
        <v>0</v>
      </c>
      <c r="T17" s="37">
        <f>ROUNDDOWN((U17*E17/100),0)</f>
        <v>4</v>
      </c>
      <c r="U17" s="8">
        <v>8</v>
      </c>
      <c r="V17" s="8">
        <v>4</v>
      </c>
      <c r="W17" s="39">
        <f t="shared" si="2"/>
        <v>7.6923076923076925</v>
      </c>
      <c r="X17" s="8"/>
      <c r="Y17" s="8"/>
      <c r="Z17" s="8"/>
      <c r="AA17" s="8"/>
      <c r="AB17" s="8"/>
      <c r="AC17" s="14"/>
    </row>
    <row r="18" spans="1:29" ht="58.5" customHeight="1" x14ac:dyDescent="0.25">
      <c r="A18" s="8">
        <v>4</v>
      </c>
      <c r="B18" s="31" t="s">
        <v>266</v>
      </c>
      <c r="C18" s="32">
        <v>171.4</v>
      </c>
      <c r="D18" s="8">
        <v>99</v>
      </c>
      <c r="E18" s="37">
        <v>95</v>
      </c>
      <c r="F18" s="39">
        <f>ROUNDDOWN((E18/C18),2)</f>
        <v>0.55000000000000004</v>
      </c>
      <c r="G18" s="8">
        <v>4</v>
      </c>
      <c r="H18" s="39">
        <f t="shared" si="0"/>
        <v>4.0404040404040407</v>
      </c>
      <c r="I18" s="8"/>
      <c r="J18" s="8"/>
      <c r="K18" s="8"/>
      <c r="L18" s="8"/>
      <c r="M18" s="8"/>
      <c r="N18" s="56">
        <v>1</v>
      </c>
      <c r="O18" s="8"/>
      <c r="P18" s="8"/>
      <c r="Q18" s="8">
        <v>1</v>
      </c>
      <c r="R18" s="8"/>
      <c r="S18" s="39">
        <v>0</v>
      </c>
      <c r="T18" s="37">
        <f t="shared" ref="T18:T19" si="3">ROUNDDOWN((U18*E18/100),0)</f>
        <v>4</v>
      </c>
      <c r="U18" s="8">
        <v>5</v>
      </c>
      <c r="V18" s="8">
        <v>4</v>
      </c>
      <c r="W18" s="39">
        <f t="shared" si="2"/>
        <v>4.2105263157894735</v>
      </c>
      <c r="X18" s="8"/>
      <c r="Y18" s="8"/>
      <c r="Z18" s="8"/>
      <c r="AA18" s="8"/>
      <c r="AB18" s="8"/>
      <c r="AC18" s="1"/>
    </row>
    <row r="19" spans="1:29" ht="58.5" customHeight="1" x14ac:dyDescent="0.25">
      <c r="A19" s="8">
        <v>5</v>
      </c>
      <c r="B19" s="31" t="s">
        <v>355</v>
      </c>
      <c r="C19" s="9">
        <v>41.6</v>
      </c>
      <c r="D19" s="8">
        <v>21</v>
      </c>
      <c r="E19" s="37">
        <v>17</v>
      </c>
      <c r="F19" s="39">
        <f>ROUNDDOWN((E19/C19),2)</f>
        <v>0.4</v>
      </c>
      <c r="G19" s="8">
        <v>1</v>
      </c>
      <c r="H19" s="39">
        <f t="shared" si="0"/>
        <v>4.7619047619047619</v>
      </c>
      <c r="I19" s="8"/>
      <c r="J19" s="8"/>
      <c r="K19" s="8"/>
      <c r="L19" s="8"/>
      <c r="M19" s="8"/>
      <c r="N19" s="56">
        <v>0</v>
      </c>
      <c r="O19" s="8"/>
      <c r="P19" s="8"/>
      <c r="Q19" s="8"/>
      <c r="R19" s="8"/>
      <c r="S19" s="39">
        <v>0</v>
      </c>
      <c r="T19" s="37">
        <f t="shared" si="3"/>
        <v>0</v>
      </c>
      <c r="U19" s="8">
        <v>5</v>
      </c>
      <c r="V19" s="8">
        <v>0</v>
      </c>
      <c r="W19" s="39">
        <f t="shared" si="2"/>
        <v>0</v>
      </c>
      <c r="X19" s="8"/>
      <c r="Y19" s="8"/>
      <c r="Z19" s="8"/>
      <c r="AA19" s="8"/>
      <c r="AB19" s="8"/>
      <c r="AC19" s="1"/>
    </row>
    <row r="20" spans="1:29" s="46" customFormat="1" ht="71.25" customHeight="1" x14ac:dyDescent="0.25">
      <c r="A20" s="8">
        <v>6</v>
      </c>
      <c r="B20" s="31" t="s">
        <v>99</v>
      </c>
      <c r="C20" s="32">
        <v>111.9</v>
      </c>
      <c r="D20" s="9">
        <v>35</v>
      </c>
      <c r="E20" s="65">
        <v>35</v>
      </c>
      <c r="F20" s="39">
        <f t="shared" ref="F20:F25" si="4">ROUNDDOWN((E20/C20),2)</f>
        <v>0.31</v>
      </c>
      <c r="G20" s="10">
        <v>2</v>
      </c>
      <c r="H20" s="39">
        <f t="shared" si="0"/>
        <v>5.7142857142857144</v>
      </c>
      <c r="I20" s="9"/>
      <c r="J20" s="9"/>
      <c r="K20" s="9"/>
      <c r="L20" s="9"/>
      <c r="M20" s="9"/>
      <c r="N20" s="35">
        <v>0</v>
      </c>
      <c r="O20" s="10"/>
      <c r="P20" s="10"/>
      <c r="Q20" s="10"/>
      <c r="R20" s="10"/>
      <c r="S20" s="39">
        <f>SUM(N20*100/G20)</f>
        <v>0</v>
      </c>
      <c r="T20" s="37">
        <f t="shared" ref="T20:T24" si="5">ROUNDDOWN((U20*E20/100),0)</f>
        <v>1</v>
      </c>
      <c r="U20" s="10">
        <v>5</v>
      </c>
      <c r="V20" s="10">
        <v>1</v>
      </c>
      <c r="W20" s="39">
        <f t="shared" si="2"/>
        <v>2.8571428571428572</v>
      </c>
      <c r="X20" s="8"/>
      <c r="Y20" s="8"/>
      <c r="Z20" s="8"/>
      <c r="AA20" s="8"/>
      <c r="AB20" s="8"/>
      <c r="AC20" s="14"/>
    </row>
    <row r="21" spans="1:29" s="46" customFormat="1" ht="69.75" customHeight="1" x14ac:dyDescent="0.25">
      <c r="A21" s="8">
        <v>7</v>
      </c>
      <c r="B21" s="31" t="s">
        <v>176</v>
      </c>
      <c r="C21" s="32">
        <v>45</v>
      </c>
      <c r="D21" s="9">
        <v>95</v>
      </c>
      <c r="E21" s="65">
        <v>98</v>
      </c>
      <c r="F21" s="39">
        <f t="shared" si="4"/>
        <v>2.17</v>
      </c>
      <c r="G21" s="10">
        <v>7</v>
      </c>
      <c r="H21" s="39">
        <f t="shared" ref="H21:H23" si="6">SUM(G21*100/D21)</f>
        <v>7.3684210526315788</v>
      </c>
      <c r="I21" s="9"/>
      <c r="J21" s="9"/>
      <c r="K21" s="9"/>
      <c r="L21" s="9"/>
      <c r="M21" s="9"/>
      <c r="N21" s="35">
        <v>7</v>
      </c>
      <c r="O21" s="10"/>
      <c r="P21" s="10"/>
      <c r="Q21" s="10">
        <v>5</v>
      </c>
      <c r="R21" s="10">
        <v>1</v>
      </c>
      <c r="S21" s="39">
        <f t="shared" ref="S21:S27" si="7">SUM(N21*100/G21)</f>
        <v>100</v>
      </c>
      <c r="T21" s="37">
        <f t="shared" si="5"/>
        <v>7</v>
      </c>
      <c r="U21" s="10">
        <v>8</v>
      </c>
      <c r="V21" s="10">
        <v>7</v>
      </c>
      <c r="W21" s="39">
        <f t="shared" ref="W21:W26" si="8">SUM(V21*100/E21)</f>
        <v>7.1428571428571432</v>
      </c>
      <c r="X21" s="8"/>
      <c r="Y21" s="8"/>
      <c r="Z21" s="8"/>
      <c r="AA21" s="8"/>
      <c r="AB21" s="8"/>
      <c r="AC21" s="14"/>
    </row>
    <row r="22" spans="1:29" s="46" customFormat="1" ht="76.5" customHeight="1" x14ac:dyDescent="0.25">
      <c r="A22" s="8">
        <v>8</v>
      </c>
      <c r="B22" s="31" t="s">
        <v>218</v>
      </c>
      <c r="C22" s="32">
        <v>46.61</v>
      </c>
      <c r="D22" s="9">
        <v>48</v>
      </c>
      <c r="E22" s="65">
        <v>52</v>
      </c>
      <c r="F22" s="32">
        <f t="shared" si="4"/>
        <v>1.1100000000000001</v>
      </c>
      <c r="G22" s="10">
        <v>2</v>
      </c>
      <c r="H22" s="39">
        <f t="shared" si="6"/>
        <v>4.166666666666667</v>
      </c>
      <c r="I22" s="9"/>
      <c r="J22" s="9"/>
      <c r="K22" s="9"/>
      <c r="L22" s="9"/>
      <c r="M22" s="34"/>
      <c r="N22" s="68">
        <v>3</v>
      </c>
      <c r="O22" s="10"/>
      <c r="P22" s="10"/>
      <c r="Q22" s="10">
        <v>2</v>
      </c>
      <c r="R22" s="10">
        <v>1</v>
      </c>
      <c r="S22" s="39">
        <f t="shared" si="7"/>
        <v>150</v>
      </c>
      <c r="T22" s="37">
        <f t="shared" si="5"/>
        <v>4</v>
      </c>
      <c r="U22" s="38">
        <v>8</v>
      </c>
      <c r="V22" s="10">
        <v>4</v>
      </c>
      <c r="W22" s="39">
        <f t="shared" ref="W22" si="9">SUM(V22*100/E22)</f>
        <v>7.6923076923076925</v>
      </c>
      <c r="X22" s="8"/>
      <c r="Y22" s="8"/>
      <c r="Z22" s="8"/>
      <c r="AA22" s="8"/>
      <c r="AB22" s="8"/>
      <c r="AC22" s="14"/>
    </row>
    <row r="23" spans="1:29" s="46" customFormat="1" ht="89.25" x14ac:dyDescent="0.25">
      <c r="A23" s="8">
        <v>9</v>
      </c>
      <c r="B23" s="31" t="s">
        <v>223</v>
      </c>
      <c r="C23" s="32">
        <v>39.42</v>
      </c>
      <c r="D23" s="9">
        <v>162</v>
      </c>
      <c r="E23" s="65">
        <v>165</v>
      </c>
      <c r="F23" s="39">
        <f t="shared" si="4"/>
        <v>4.18</v>
      </c>
      <c r="G23" s="10">
        <v>19</v>
      </c>
      <c r="H23" s="39">
        <f t="shared" si="6"/>
        <v>11.728395061728396</v>
      </c>
      <c r="I23" s="9"/>
      <c r="J23" s="9"/>
      <c r="K23" s="9"/>
      <c r="L23" s="9"/>
      <c r="M23" s="9"/>
      <c r="N23" s="9">
        <v>0</v>
      </c>
      <c r="O23" s="9"/>
      <c r="P23" s="9"/>
      <c r="Q23" s="9">
        <v>0</v>
      </c>
      <c r="R23" s="9">
        <v>0</v>
      </c>
      <c r="S23" s="39">
        <f t="shared" si="7"/>
        <v>0</v>
      </c>
      <c r="T23" s="37">
        <f t="shared" si="5"/>
        <v>19</v>
      </c>
      <c r="U23" s="10">
        <v>12</v>
      </c>
      <c r="V23" s="10">
        <v>19</v>
      </c>
      <c r="W23" s="39">
        <f t="shared" si="8"/>
        <v>11.515151515151516</v>
      </c>
      <c r="X23" s="8"/>
      <c r="Y23" s="8"/>
      <c r="Z23" s="8"/>
      <c r="AA23" s="8"/>
      <c r="AB23" s="8"/>
      <c r="AC23" s="14"/>
    </row>
    <row r="24" spans="1:29" s="14" customFormat="1" ht="78.75" customHeight="1" x14ac:dyDescent="0.25">
      <c r="A24" s="8">
        <v>10</v>
      </c>
      <c r="B24" s="31" t="s">
        <v>216</v>
      </c>
      <c r="C24" s="32">
        <v>85.87</v>
      </c>
      <c r="D24" s="9">
        <v>45</v>
      </c>
      <c r="E24" s="65">
        <v>53</v>
      </c>
      <c r="F24" s="32">
        <f t="shared" si="4"/>
        <v>0.61</v>
      </c>
      <c r="G24" s="10">
        <v>2</v>
      </c>
      <c r="H24" s="39">
        <f t="shared" ref="H24:H26" si="10">SUM(G24*100/D24)</f>
        <v>4.4444444444444446</v>
      </c>
      <c r="I24" s="9"/>
      <c r="J24" s="9"/>
      <c r="K24" s="9"/>
      <c r="L24" s="9"/>
      <c r="M24" s="34"/>
      <c r="N24" s="35">
        <v>0</v>
      </c>
      <c r="O24" s="10"/>
      <c r="P24" s="10"/>
      <c r="Q24" s="10"/>
      <c r="R24" s="10"/>
      <c r="S24" s="39">
        <f t="shared" si="7"/>
        <v>0</v>
      </c>
      <c r="T24" s="37">
        <f t="shared" si="5"/>
        <v>2</v>
      </c>
      <c r="U24" s="38">
        <v>5</v>
      </c>
      <c r="V24" s="10">
        <v>2</v>
      </c>
      <c r="W24" s="39">
        <f t="shared" ref="W24:W25" si="11">SUM(V24*100/E24)</f>
        <v>3.7735849056603774</v>
      </c>
      <c r="X24" s="8"/>
      <c r="Y24" s="8"/>
      <c r="Z24" s="8"/>
      <c r="AA24" s="8"/>
      <c r="AB24" s="8"/>
    </row>
    <row r="25" spans="1:29" s="14" customFormat="1" ht="127.5" customHeight="1" x14ac:dyDescent="0.25">
      <c r="A25" s="8">
        <v>11</v>
      </c>
      <c r="B25" s="31" t="s">
        <v>356</v>
      </c>
      <c r="C25" s="54">
        <v>161.4</v>
      </c>
      <c r="D25" s="9">
        <v>26</v>
      </c>
      <c r="E25" s="65">
        <v>15</v>
      </c>
      <c r="F25" s="32">
        <f t="shared" si="4"/>
        <v>0.09</v>
      </c>
      <c r="G25" s="10">
        <v>1</v>
      </c>
      <c r="H25" s="39">
        <f t="shared" si="10"/>
        <v>3.8461538461538463</v>
      </c>
      <c r="I25" s="9"/>
      <c r="J25" s="9"/>
      <c r="K25" s="9"/>
      <c r="L25" s="9"/>
      <c r="M25" s="34"/>
      <c r="N25" s="35">
        <v>0</v>
      </c>
      <c r="O25" s="10"/>
      <c r="P25" s="10"/>
      <c r="Q25" s="10"/>
      <c r="R25" s="10"/>
      <c r="S25" s="39">
        <f t="shared" si="7"/>
        <v>0</v>
      </c>
      <c r="T25" s="37">
        <f>ROUNDDOWN((U25*E25/100),0)</f>
        <v>0</v>
      </c>
      <c r="U25" s="38">
        <v>5</v>
      </c>
      <c r="V25" s="10">
        <v>0</v>
      </c>
      <c r="W25" s="39">
        <f t="shared" si="11"/>
        <v>0</v>
      </c>
      <c r="X25" s="8"/>
      <c r="Y25" s="8"/>
      <c r="Z25" s="8"/>
      <c r="AA25" s="8"/>
      <c r="AB25" s="8"/>
    </row>
    <row r="26" spans="1:29" s="14" customFormat="1" ht="129" customHeight="1" x14ac:dyDescent="0.25">
      <c r="A26" s="8">
        <v>12</v>
      </c>
      <c r="B26" s="31" t="s">
        <v>238</v>
      </c>
      <c r="C26" s="32">
        <v>28.87</v>
      </c>
      <c r="D26" s="9">
        <v>29</v>
      </c>
      <c r="E26" s="65">
        <v>37</v>
      </c>
      <c r="F26" s="39">
        <f t="shared" ref="F26:F32" si="12">ROUNDDOWN((E26/C26),2)</f>
        <v>1.28</v>
      </c>
      <c r="G26" s="10">
        <v>1</v>
      </c>
      <c r="H26" s="39">
        <f t="shared" si="10"/>
        <v>3.4482758620689653</v>
      </c>
      <c r="I26" s="9"/>
      <c r="J26" s="9"/>
      <c r="K26" s="9"/>
      <c r="L26" s="9"/>
      <c r="M26" s="9"/>
      <c r="N26" s="35">
        <v>1</v>
      </c>
      <c r="O26" s="10"/>
      <c r="P26" s="10"/>
      <c r="Q26" s="10"/>
      <c r="R26" s="10">
        <v>1</v>
      </c>
      <c r="S26" s="39">
        <f t="shared" si="7"/>
        <v>100</v>
      </c>
      <c r="T26" s="37">
        <f t="shared" si="1"/>
        <v>2</v>
      </c>
      <c r="U26" s="10">
        <v>8</v>
      </c>
      <c r="V26" s="10">
        <v>2</v>
      </c>
      <c r="W26" s="39">
        <f t="shared" si="8"/>
        <v>5.4054054054054053</v>
      </c>
      <c r="X26" s="10"/>
      <c r="Y26" s="10"/>
      <c r="Z26" s="10"/>
      <c r="AA26" s="10"/>
      <c r="AB26" s="10"/>
    </row>
    <row r="27" spans="1:29" s="14" customFormat="1" ht="105.75" customHeight="1" x14ac:dyDescent="0.25">
      <c r="A27" s="8">
        <v>13</v>
      </c>
      <c r="B27" s="31" t="s">
        <v>188</v>
      </c>
      <c r="C27" s="32">
        <v>31.86</v>
      </c>
      <c r="D27" s="9">
        <v>42</v>
      </c>
      <c r="E27" s="65">
        <v>47</v>
      </c>
      <c r="F27" s="39">
        <f t="shared" si="12"/>
        <v>1.47</v>
      </c>
      <c r="G27" s="10">
        <v>3</v>
      </c>
      <c r="H27" s="39">
        <f t="shared" si="0"/>
        <v>7.1428571428571432</v>
      </c>
      <c r="I27" s="9"/>
      <c r="J27" s="9"/>
      <c r="K27" s="9"/>
      <c r="L27" s="9"/>
      <c r="M27" s="9"/>
      <c r="N27" s="35">
        <v>3</v>
      </c>
      <c r="O27" s="10"/>
      <c r="P27" s="10"/>
      <c r="Q27" s="10">
        <v>2</v>
      </c>
      <c r="R27" s="10">
        <v>1</v>
      </c>
      <c r="S27" s="39">
        <f t="shared" si="7"/>
        <v>100</v>
      </c>
      <c r="T27" s="37">
        <f t="shared" si="1"/>
        <v>3</v>
      </c>
      <c r="U27" s="10">
        <v>8</v>
      </c>
      <c r="V27" s="10">
        <v>3</v>
      </c>
      <c r="W27" s="39">
        <f t="shared" ref="W27:W32" si="13">SUM(V27*100/E27)</f>
        <v>6.3829787234042552</v>
      </c>
      <c r="X27" s="10"/>
      <c r="Y27" s="10"/>
      <c r="Z27" s="10"/>
      <c r="AA27" s="10"/>
      <c r="AB27" s="10"/>
    </row>
    <row r="28" spans="1:29" s="14" customFormat="1" ht="42" customHeight="1" x14ac:dyDescent="0.25">
      <c r="A28" s="8">
        <v>14</v>
      </c>
      <c r="B28" s="31" t="s">
        <v>170</v>
      </c>
      <c r="C28" s="80">
        <v>28.9</v>
      </c>
      <c r="D28" s="9">
        <v>94</v>
      </c>
      <c r="E28" s="65">
        <v>114</v>
      </c>
      <c r="F28" s="39">
        <f t="shared" si="12"/>
        <v>3.94</v>
      </c>
      <c r="G28" s="10">
        <v>7</v>
      </c>
      <c r="H28" s="39">
        <f t="shared" si="0"/>
        <v>7.4468085106382977</v>
      </c>
      <c r="I28" s="9"/>
      <c r="J28" s="9"/>
      <c r="K28" s="9"/>
      <c r="L28" s="9"/>
      <c r="M28" s="9"/>
      <c r="N28" s="35">
        <v>7</v>
      </c>
      <c r="O28" s="10"/>
      <c r="P28" s="10"/>
      <c r="Q28" s="10">
        <v>5</v>
      </c>
      <c r="R28" s="10">
        <v>2</v>
      </c>
      <c r="S28" s="39">
        <f t="shared" ref="S28:S30" si="14">SUM(N28*100/G28)</f>
        <v>100</v>
      </c>
      <c r="T28" s="37">
        <f t="shared" si="1"/>
        <v>13</v>
      </c>
      <c r="U28" s="10">
        <v>12</v>
      </c>
      <c r="V28" s="10">
        <v>5</v>
      </c>
      <c r="W28" s="39">
        <f t="shared" si="13"/>
        <v>4.3859649122807021</v>
      </c>
      <c r="X28" s="10"/>
      <c r="Y28" s="10"/>
      <c r="Z28" s="10"/>
      <c r="AA28" s="10"/>
      <c r="AB28" s="10"/>
    </row>
    <row r="29" spans="1:29" s="14" customFormat="1" ht="51" x14ac:dyDescent="0.25">
      <c r="A29" s="8">
        <v>15</v>
      </c>
      <c r="B29" s="31" t="s">
        <v>186</v>
      </c>
      <c r="C29" s="32">
        <v>101.23</v>
      </c>
      <c r="D29" s="9">
        <v>37</v>
      </c>
      <c r="E29" s="65">
        <v>62</v>
      </c>
      <c r="F29" s="39">
        <f t="shared" si="12"/>
        <v>0.61</v>
      </c>
      <c r="G29" s="10">
        <v>1</v>
      </c>
      <c r="H29" s="39">
        <v>0</v>
      </c>
      <c r="I29" s="9"/>
      <c r="J29" s="9"/>
      <c r="K29" s="9"/>
      <c r="L29" s="9"/>
      <c r="M29" s="9"/>
      <c r="N29" s="35">
        <v>1</v>
      </c>
      <c r="O29" s="10"/>
      <c r="P29" s="10"/>
      <c r="Q29" s="10"/>
      <c r="R29" s="10">
        <v>1</v>
      </c>
      <c r="S29" s="39">
        <v>0</v>
      </c>
      <c r="T29" s="37">
        <f t="shared" si="1"/>
        <v>3</v>
      </c>
      <c r="U29" s="10">
        <v>5</v>
      </c>
      <c r="V29" s="10">
        <v>3</v>
      </c>
      <c r="W29" s="39">
        <f t="shared" si="13"/>
        <v>4.838709677419355</v>
      </c>
      <c r="X29" s="10"/>
      <c r="Y29" s="10"/>
      <c r="Z29" s="10"/>
      <c r="AA29" s="10"/>
      <c r="AB29" s="10"/>
    </row>
    <row r="30" spans="1:29" s="46" customFormat="1" ht="102" customHeight="1" x14ac:dyDescent="0.25">
      <c r="A30" s="8">
        <v>16</v>
      </c>
      <c r="B30" s="31" t="s">
        <v>185</v>
      </c>
      <c r="C30" s="32">
        <v>173</v>
      </c>
      <c r="D30" s="9">
        <v>193</v>
      </c>
      <c r="E30" s="65">
        <v>193</v>
      </c>
      <c r="F30" s="39">
        <f t="shared" si="12"/>
        <v>1.1100000000000001</v>
      </c>
      <c r="G30" s="10">
        <v>15</v>
      </c>
      <c r="H30" s="39">
        <f>SUM(G30*100/D30)</f>
        <v>7.7720207253886011</v>
      </c>
      <c r="I30" s="9"/>
      <c r="J30" s="9"/>
      <c r="K30" s="9"/>
      <c r="L30" s="9"/>
      <c r="M30" s="9"/>
      <c r="N30" s="35">
        <v>12</v>
      </c>
      <c r="O30" s="10"/>
      <c r="P30" s="10"/>
      <c r="Q30" s="10">
        <v>11</v>
      </c>
      <c r="R30" s="10">
        <v>1</v>
      </c>
      <c r="S30" s="39">
        <f t="shared" si="14"/>
        <v>80</v>
      </c>
      <c r="T30" s="37">
        <f t="shared" si="1"/>
        <v>15</v>
      </c>
      <c r="U30" s="10">
        <v>8</v>
      </c>
      <c r="V30" s="10">
        <v>15</v>
      </c>
      <c r="W30" s="39">
        <f t="shared" si="13"/>
        <v>7.7720207253886011</v>
      </c>
      <c r="X30" s="10"/>
      <c r="Y30" s="10"/>
      <c r="Z30" s="10"/>
      <c r="AA30" s="10"/>
      <c r="AB30" s="10"/>
      <c r="AC30" s="14"/>
    </row>
    <row r="31" spans="1:29" ht="25.5" x14ac:dyDescent="0.25">
      <c r="A31" s="162"/>
      <c r="B31" s="152" t="s">
        <v>5</v>
      </c>
      <c r="C31" s="153"/>
      <c r="D31" s="9"/>
      <c r="E31" s="65"/>
      <c r="F31" s="39"/>
      <c r="G31" s="10"/>
      <c r="H31" s="32"/>
      <c r="I31" s="9"/>
      <c r="J31" s="9"/>
      <c r="K31" s="9"/>
      <c r="L31" s="9"/>
      <c r="M31" s="9"/>
      <c r="N31" s="35"/>
      <c r="O31" s="10"/>
      <c r="P31" s="10"/>
      <c r="Q31" s="10"/>
      <c r="R31" s="10"/>
      <c r="S31" s="44"/>
      <c r="T31" s="37"/>
      <c r="U31" s="10"/>
      <c r="V31" s="10"/>
      <c r="W31" s="39"/>
      <c r="X31" s="10"/>
      <c r="Y31" s="10"/>
      <c r="Z31" s="10"/>
      <c r="AA31" s="10"/>
      <c r="AB31" s="10"/>
      <c r="AC31" s="1"/>
    </row>
    <row r="32" spans="1:29" ht="25.5" x14ac:dyDescent="0.25">
      <c r="A32" s="163">
        <v>17</v>
      </c>
      <c r="B32" s="132" t="s">
        <v>172</v>
      </c>
      <c r="C32" s="141">
        <v>406.76</v>
      </c>
      <c r="D32" s="47">
        <v>374</v>
      </c>
      <c r="E32" s="137">
        <v>374</v>
      </c>
      <c r="F32" s="82">
        <f t="shared" si="12"/>
        <v>0.91</v>
      </c>
      <c r="G32" s="51">
        <v>14</v>
      </c>
      <c r="H32" s="82">
        <f>SUM(G32*100/D32)</f>
        <v>3.7433155080213902</v>
      </c>
      <c r="I32" s="47"/>
      <c r="J32" s="47">
        <v>1</v>
      </c>
      <c r="K32" s="51">
        <v>1</v>
      </c>
      <c r="L32" s="51">
        <v>9</v>
      </c>
      <c r="M32" s="51">
        <v>3</v>
      </c>
      <c r="N32" s="50">
        <v>9</v>
      </c>
      <c r="O32" s="51">
        <v>1</v>
      </c>
      <c r="P32" s="51">
        <v>1</v>
      </c>
      <c r="Q32" s="51">
        <v>6</v>
      </c>
      <c r="R32" s="51">
        <v>2</v>
      </c>
      <c r="S32" s="82">
        <f>SUM(N32*100/G32)</f>
        <v>64.285714285714292</v>
      </c>
      <c r="T32" s="137">
        <f t="shared" si="1"/>
        <v>18</v>
      </c>
      <c r="U32" s="51">
        <v>5</v>
      </c>
      <c r="V32" s="51">
        <v>18</v>
      </c>
      <c r="W32" s="82">
        <f t="shared" si="13"/>
        <v>4.8128342245989302</v>
      </c>
      <c r="X32" s="51"/>
      <c r="Y32" s="51">
        <v>1</v>
      </c>
      <c r="Z32" s="51">
        <v>1</v>
      </c>
      <c r="AA32" s="51">
        <v>12</v>
      </c>
      <c r="AB32" s="51">
        <v>4</v>
      </c>
      <c r="AC32" s="1"/>
    </row>
    <row r="33" spans="1:29" ht="15.75" x14ac:dyDescent="0.25">
      <c r="A33" s="215" t="s">
        <v>6</v>
      </c>
      <c r="B33" s="215"/>
      <c r="C33" s="32">
        <f>SUM(C15:C32)</f>
        <v>1708.42</v>
      </c>
      <c r="D33" s="9">
        <f>SUM(D15:D32)</f>
        <v>1472</v>
      </c>
      <c r="E33" s="65">
        <f>SUM(E15:E32)</f>
        <v>1559</v>
      </c>
      <c r="F33" s="32">
        <f>ROUNDDOWN((E33/C33),2)</f>
        <v>0.91</v>
      </c>
      <c r="G33" s="9">
        <f>SUM(G15:G32)</f>
        <v>86</v>
      </c>
      <c r="H33" s="32"/>
      <c r="I33" s="9">
        <f t="shared" ref="I33" si="15">SUM(I15:I32)</f>
        <v>0</v>
      </c>
      <c r="J33" s="9">
        <f t="shared" ref="J33:R33" si="16">SUM(J15:J32)</f>
        <v>1</v>
      </c>
      <c r="K33" s="9">
        <f t="shared" si="16"/>
        <v>1</v>
      </c>
      <c r="L33" s="9">
        <f t="shared" si="16"/>
        <v>9</v>
      </c>
      <c r="M33" s="9">
        <f t="shared" si="16"/>
        <v>3</v>
      </c>
      <c r="N33" s="9">
        <f t="shared" si="16"/>
        <v>46</v>
      </c>
      <c r="O33" s="9">
        <f t="shared" si="16"/>
        <v>1</v>
      </c>
      <c r="P33" s="9">
        <f t="shared" si="16"/>
        <v>1</v>
      </c>
      <c r="Q33" s="9">
        <f t="shared" si="16"/>
        <v>32</v>
      </c>
      <c r="R33" s="9">
        <f t="shared" si="16"/>
        <v>12</v>
      </c>
      <c r="S33" s="32">
        <f>SUM(N33*100/G33)</f>
        <v>53.488372093023258</v>
      </c>
      <c r="T33" s="65">
        <f>SUM(T15:T32)</f>
        <v>101</v>
      </c>
      <c r="U33" s="9">
        <f>SUM(U15:U32)</f>
        <v>117</v>
      </c>
      <c r="V33" s="9">
        <f>SUM(V15:V32)</f>
        <v>93</v>
      </c>
      <c r="W33" s="32">
        <f>SUM(V33*100/E33)</f>
        <v>5.9653624118024373</v>
      </c>
      <c r="X33" s="29">
        <f>SUM(X15:X32)</f>
        <v>0</v>
      </c>
      <c r="Y33" s="29">
        <f>SUM(Y15:Y32)</f>
        <v>1</v>
      </c>
      <c r="Z33" s="9">
        <f>SUM(Z15:Z32)</f>
        <v>1</v>
      </c>
      <c r="AA33" s="9">
        <f>SUM(AA26:AA32)</f>
        <v>12</v>
      </c>
      <c r="AB33" s="9">
        <f>SUM(AB26:AB32)</f>
        <v>4</v>
      </c>
      <c r="AC33" s="1"/>
    </row>
    <row r="34" spans="1:29" ht="21" customHeight="1" x14ac:dyDescent="0.25">
      <c r="A34" s="22"/>
      <c r="B34" s="25"/>
      <c r="C34" s="94"/>
      <c r="D34" s="23"/>
      <c r="E34" s="126"/>
      <c r="F34" s="23"/>
      <c r="G34" s="23"/>
      <c r="H34" s="9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94"/>
      <c r="T34" s="23"/>
      <c r="U34" s="23"/>
      <c r="V34" s="23"/>
      <c r="W34" s="94"/>
      <c r="X34" s="24"/>
      <c r="Y34" s="24"/>
      <c r="Z34" s="23"/>
      <c r="AA34" s="23"/>
      <c r="AB34" s="23"/>
      <c r="AC34" s="1"/>
    </row>
    <row r="35" spans="1:29" ht="15.75" x14ac:dyDescent="0.25">
      <c r="A35" s="22"/>
      <c r="B35" s="22"/>
      <c r="C35" s="115"/>
      <c r="D35" s="22"/>
      <c r="E35" s="127"/>
      <c r="F35" s="22"/>
      <c r="G35" s="22"/>
      <c r="H35" s="115"/>
      <c r="I35" s="22"/>
      <c r="J35" s="22"/>
      <c r="K35" s="22"/>
      <c r="L35" s="22"/>
      <c r="M35" s="22"/>
      <c r="N35" s="20"/>
      <c r="O35" s="20"/>
      <c r="P35" s="20"/>
      <c r="Q35" s="20"/>
      <c r="R35" s="20"/>
      <c r="S35" s="104"/>
      <c r="T35" s="20"/>
      <c r="U35" s="20"/>
      <c r="V35" s="20"/>
      <c r="W35" s="104"/>
      <c r="X35" s="20"/>
      <c r="Y35" s="20"/>
      <c r="Z35" s="20"/>
      <c r="AA35" s="20"/>
      <c r="AB35" s="20"/>
      <c r="AC35" s="1"/>
    </row>
    <row r="36" spans="1:29" x14ac:dyDescent="0.25">
      <c r="A36" s="187" t="s">
        <v>305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5"/>
      <c r="L36" s="83"/>
      <c r="M36" s="83"/>
      <c r="N36" s="15"/>
      <c r="O36" s="189" t="s">
        <v>303</v>
      </c>
      <c r="P36" s="189"/>
      <c r="Q36" s="189"/>
      <c r="R36" s="15"/>
      <c r="S36" s="107"/>
      <c r="T36" s="188" t="s">
        <v>304</v>
      </c>
      <c r="U36" s="188"/>
      <c r="V36" s="188"/>
      <c r="W36" s="188"/>
      <c r="X36" s="15"/>
      <c r="Y36" s="15"/>
      <c r="Z36" s="15"/>
      <c r="AA36" s="15"/>
      <c r="AB36" s="15"/>
      <c r="AC36" s="1"/>
    </row>
    <row r="37" spans="1:29" x14ac:dyDescent="0.25">
      <c r="A37" s="17" t="s">
        <v>212</v>
      </c>
      <c r="B37" s="17"/>
      <c r="C37" s="116"/>
      <c r="D37" s="17"/>
      <c r="E37" s="128"/>
      <c r="F37" s="17"/>
      <c r="G37" s="17"/>
      <c r="H37" s="107"/>
      <c r="I37" s="183"/>
      <c r="J37" s="183"/>
      <c r="K37" s="15"/>
      <c r="L37" s="184" t="s">
        <v>163</v>
      </c>
      <c r="M37" s="184"/>
      <c r="N37" s="15"/>
      <c r="O37" s="18" t="s">
        <v>162</v>
      </c>
      <c r="P37" s="18"/>
      <c r="Q37" s="19"/>
      <c r="R37" s="19"/>
      <c r="S37" s="107"/>
      <c r="T37" s="15"/>
      <c r="U37" s="15"/>
      <c r="V37" s="15"/>
      <c r="W37" s="107"/>
      <c r="X37" s="15"/>
      <c r="Y37" s="15"/>
      <c r="Z37" s="15"/>
      <c r="AA37" s="15"/>
      <c r="AB37" s="15"/>
      <c r="AC37" s="1"/>
    </row>
    <row r="38" spans="1:29" x14ac:dyDescent="0.25">
      <c r="A38" s="26"/>
      <c r="B38" s="26"/>
      <c r="C38" s="129"/>
      <c r="D38" s="20"/>
      <c r="E38" s="110"/>
      <c r="F38" s="20"/>
      <c r="G38" s="20"/>
      <c r="H38" s="10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04"/>
      <c r="T38" s="20"/>
      <c r="U38" s="20"/>
      <c r="V38" s="20"/>
      <c r="W38" s="104"/>
      <c r="X38" s="20"/>
      <c r="Y38" s="20"/>
      <c r="Z38" s="20"/>
      <c r="AA38" s="20"/>
      <c r="AB38" s="20"/>
      <c r="AC38" s="1"/>
    </row>
    <row r="39" spans="1:29" x14ac:dyDescent="0.25">
      <c r="A39" s="14"/>
      <c r="B39" s="14"/>
      <c r="C39" s="108"/>
      <c r="D39" s="14"/>
      <c r="E39" s="113"/>
      <c r="F39" s="14"/>
      <c r="G39" s="14"/>
      <c r="H39" s="108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08"/>
      <c r="T39" s="14"/>
      <c r="U39" s="14"/>
      <c r="V39" s="14"/>
      <c r="W39" s="108"/>
      <c r="X39" s="14"/>
      <c r="Y39" s="14"/>
      <c r="Z39" s="14"/>
      <c r="AA39" s="14"/>
      <c r="AB39" s="14"/>
      <c r="AC39" s="1"/>
    </row>
    <row r="40" spans="1:29" x14ac:dyDescent="0.25">
      <c r="A40" s="14"/>
      <c r="B40" s="14"/>
      <c r="C40" s="108"/>
      <c r="D40" s="14"/>
      <c r="E40" s="113"/>
      <c r="F40" s="14"/>
      <c r="G40" s="14"/>
      <c r="H40" s="108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08"/>
      <c r="T40" s="14"/>
      <c r="U40" s="14"/>
      <c r="V40" s="14"/>
      <c r="W40" s="108"/>
      <c r="X40" s="14"/>
      <c r="Y40" s="14"/>
      <c r="Z40" s="14"/>
      <c r="AA40" s="14"/>
      <c r="AB40" s="14"/>
      <c r="AC40" s="1"/>
    </row>
  </sheetData>
  <mergeCells count="56">
    <mergeCell ref="Y10:AA10"/>
    <mergeCell ref="Z11:Z12"/>
    <mergeCell ref="AA11:AA12"/>
    <mergeCell ref="AB10:AB12"/>
    <mergeCell ref="T8:U8"/>
    <mergeCell ref="V8:AB8"/>
    <mergeCell ref="Y11:Y12"/>
    <mergeCell ref="T9:T12"/>
    <mergeCell ref="Y9:AB9"/>
    <mergeCell ref="X9:X12"/>
    <mergeCell ref="W9:W12"/>
    <mergeCell ref="I37:J37"/>
    <mergeCell ref="L37:M37"/>
    <mergeCell ref="T36:W36"/>
    <mergeCell ref="P11:P12"/>
    <mergeCell ref="Q11:Q12"/>
    <mergeCell ref="L11:L12"/>
    <mergeCell ref="N9:N12"/>
    <mergeCell ref="U9:U12"/>
    <mergeCell ref="A36:J36"/>
    <mergeCell ref="O36:Q36"/>
    <mergeCell ref="A7:A12"/>
    <mergeCell ref="G7:S7"/>
    <mergeCell ref="T7:AB7"/>
    <mergeCell ref="V9:V12"/>
    <mergeCell ref="A33:B33"/>
    <mergeCell ref="F7:F12"/>
    <mergeCell ref="M10:M12"/>
    <mergeCell ref="N8:S8"/>
    <mergeCell ref="D11:D12"/>
    <mergeCell ref="E11:E12"/>
    <mergeCell ref="G9:G12"/>
    <mergeCell ref="H9:H12"/>
    <mergeCell ref="I9:I12"/>
    <mergeCell ref="G8:M8"/>
    <mergeCell ref="J9:M9"/>
    <mergeCell ref="O9:R9"/>
    <mergeCell ref="O11:O12"/>
    <mergeCell ref="S9:S12"/>
    <mergeCell ref="J11:J12"/>
    <mergeCell ref="O10:Q10"/>
    <mergeCell ref="R10:R12"/>
    <mergeCell ref="G1:I1"/>
    <mergeCell ref="K1:S1"/>
    <mergeCell ref="K2:S2"/>
    <mergeCell ref="G3:I3"/>
    <mergeCell ref="F4:L4"/>
    <mergeCell ref="A4:E4"/>
    <mergeCell ref="B5:E5"/>
    <mergeCell ref="F5:L5"/>
    <mergeCell ref="B6:E6"/>
    <mergeCell ref="B7:B12"/>
    <mergeCell ref="C7:C12"/>
    <mergeCell ref="D7:E10"/>
    <mergeCell ref="K11:K12"/>
    <mergeCell ref="J10:L10"/>
  </mergeCells>
  <pageMargins left="0.15748031496062992" right="0.23622047244094491" top="0.36" bottom="0.19" header="0.31496062992125984" footer="0.21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1"/>
  <sheetViews>
    <sheetView view="pageBreakPreview" topLeftCell="A25" zoomScale="70" zoomScaleNormal="100" zoomScaleSheetLayoutView="70" workbookViewId="0">
      <selection activeCell="M20" sqref="M20"/>
    </sheetView>
  </sheetViews>
  <sheetFormatPr defaultRowHeight="15" x14ac:dyDescent="0.25"/>
  <cols>
    <col min="1" max="1" width="4.28515625" customWidth="1"/>
    <col min="2" max="2" width="20.140625" customWidth="1"/>
    <col min="3" max="3" width="9.140625" customWidth="1"/>
    <col min="4" max="5" width="5.42578125" customWidth="1"/>
    <col min="6" max="6" width="10.140625" style="109" customWidth="1"/>
    <col min="7" max="7" width="5.140625" customWidth="1"/>
    <col min="8" max="8" width="6.5703125" customWidth="1"/>
    <col min="9" max="9" width="5.5703125" customWidth="1"/>
    <col min="10" max="10" width="5.42578125" customWidth="1"/>
    <col min="11" max="11" width="5.7109375" customWidth="1"/>
    <col min="12" max="12" width="6.5703125" customWidth="1"/>
    <col min="13" max="13" width="5.42578125" customWidth="1"/>
    <col min="14" max="15" width="5.5703125" customWidth="1"/>
    <col min="16" max="16" width="6.140625" customWidth="1"/>
    <col min="17" max="17" width="5.85546875" customWidth="1"/>
    <col min="18" max="18" width="5.140625" customWidth="1"/>
    <col min="19" max="19" width="8.7109375" style="109" customWidth="1"/>
    <col min="20" max="20" width="4.85546875" customWidth="1"/>
    <col min="21" max="21" width="5.7109375" customWidth="1"/>
    <col min="22" max="22" width="5.140625" customWidth="1"/>
    <col min="23" max="23" width="7.28515625" style="109" customWidth="1"/>
    <col min="24" max="24" width="5.7109375" customWidth="1"/>
    <col min="25" max="25" width="5.140625" customWidth="1"/>
    <col min="26" max="27" width="5.28515625" customWidth="1"/>
    <col min="28" max="28" width="4.85546875" customWidth="1"/>
  </cols>
  <sheetData>
    <row r="1" spans="1:28" x14ac:dyDescent="0.25">
      <c r="G1" s="216"/>
      <c r="H1" s="216"/>
      <c r="I1" s="216"/>
      <c r="K1" s="186" t="s">
        <v>160</v>
      </c>
      <c r="L1" s="186"/>
      <c r="M1" s="186"/>
      <c r="N1" s="186"/>
      <c r="O1" s="186"/>
      <c r="P1" s="186"/>
      <c r="Q1" s="186"/>
      <c r="R1" s="186"/>
      <c r="S1" s="186"/>
    </row>
    <row r="2" spans="1:28" x14ac:dyDescent="0.25">
      <c r="A2" s="15"/>
      <c r="B2" s="15"/>
      <c r="C2" s="15"/>
      <c r="D2" s="15"/>
      <c r="E2" s="15"/>
      <c r="F2" s="107"/>
      <c r="G2" s="15"/>
      <c r="H2" s="15"/>
      <c r="I2" s="15"/>
      <c r="J2" s="15"/>
      <c r="K2" s="186" t="s">
        <v>306</v>
      </c>
      <c r="L2" s="186"/>
      <c r="M2" s="186"/>
      <c r="N2" s="186"/>
      <c r="O2" s="186"/>
      <c r="P2" s="186"/>
      <c r="Q2" s="186"/>
      <c r="R2" s="186"/>
      <c r="S2" s="186"/>
      <c r="T2" s="15"/>
      <c r="U2" s="15"/>
      <c r="V2" s="15"/>
      <c r="W2" s="107"/>
      <c r="X2" s="15"/>
      <c r="Y2" s="15"/>
      <c r="Z2" s="15"/>
      <c r="AA2" s="15"/>
      <c r="AB2" s="15"/>
    </row>
    <row r="3" spans="1:28" x14ac:dyDescent="0.25">
      <c r="A3" s="15"/>
      <c r="B3" s="15"/>
      <c r="C3" s="15"/>
      <c r="D3" s="15"/>
      <c r="E3" s="15"/>
      <c r="F3" s="107"/>
      <c r="G3" s="186"/>
      <c r="H3" s="186"/>
      <c r="I3" s="186"/>
      <c r="J3" s="15"/>
      <c r="K3" s="15"/>
      <c r="L3" s="15"/>
      <c r="M3" s="15"/>
      <c r="N3" s="15"/>
      <c r="O3" s="15"/>
      <c r="P3" s="15"/>
      <c r="Q3" s="15"/>
      <c r="R3" s="15"/>
      <c r="S3" s="107"/>
      <c r="T3" s="15"/>
      <c r="U3" s="15"/>
      <c r="V3" s="15"/>
      <c r="W3" s="107"/>
      <c r="X3" s="15"/>
      <c r="Y3" s="15"/>
      <c r="Z3" s="15"/>
      <c r="AA3" s="15"/>
      <c r="AB3" s="15"/>
    </row>
    <row r="4" spans="1:28" ht="18.75" customHeight="1" x14ac:dyDescent="0.25">
      <c r="A4" s="15"/>
      <c r="B4" s="15" t="s">
        <v>141</v>
      </c>
      <c r="C4" s="15"/>
      <c r="D4" s="15"/>
      <c r="E4" s="15"/>
      <c r="F4" s="188" t="s">
        <v>158</v>
      </c>
      <c r="G4" s="188"/>
      <c r="H4" s="188"/>
      <c r="I4" s="188"/>
      <c r="J4" s="188"/>
      <c r="K4" s="188"/>
      <c r="L4" s="188"/>
      <c r="M4" s="15"/>
      <c r="N4" s="15"/>
      <c r="O4" s="15"/>
      <c r="P4" s="15"/>
      <c r="Q4" s="15"/>
      <c r="R4" s="15"/>
      <c r="S4" s="107"/>
      <c r="T4" s="15"/>
      <c r="U4" s="15"/>
      <c r="V4" s="15"/>
      <c r="W4" s="107"/>
      <c r="X4" s="15"/>
      <c r="Y4" s="15"/>
      <c r="Z4" s="15"/>
      <c r="AA4" s="15"/>
      <c r="AB4" s="15"/>
    </row>
    <row r="5" spans="1:28" ht="18.75" customHeight="1" x14ac:dyDescent="0.25">
      <c r="A5" s="15"/>
      <c r="B5" s="187" t="s">
        <v>142</v>
      </c>
      <c r="C5" s="187"/>
      <c r="D5" s="187"/>
      <c r="E5" s="187"/>
      <c r="F5" s="195" t="s">
        <v>190</v>
      </c>
      <c r="G5" s="195"/>
      <c r="H5" s="195"/>
      <c r="I5" s="195"/>
      <c r="J5" s="195"/>
      <c r="K5" s="195"/>
      <c r="L5" s="195"/>
      <c r="M5" s="15"/>
      <c r="N5" s="15"/>
      <c r="O5" s="15"/>
      <c r="P5" s="15"/>
      <c r="Q5" s="15"/>
      <c r="R5" s="15"/>
      <c r="S5" s="107"/>
      <c r="T5" s="15"/>
      <c r="U5" s="15"/>
      <c r="V5" s="15"/>
      <c r="W5" s="107"/>
      <c r="X5" s="15"/>
      <c r="Y5" s="15"/>
      <c r="Z5" s="15"/>
      <c r="AA5" s="15"/>
      <c r="AB5" s="15"/>
    </row>
    <row r="6" spans="1:28" s="14" customFormat="1" ht="15.75" thickBot="1" x14ac:dyDescent="0.3">
      <c r="A6" s="20"/>
      <c r="B6" s="206"/>
      <c r="C6" s="206"/>
      <c r="D6" s="206"/>
      <c r="E6" s="206"/>
      <c r="F6" s="104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04"/>
      <c r="T6" s="20"/>
      <c r="U6" s="20"/>
      <c r="V6" s="20"/>
      <c r="W6" s="104"/>
      <c r="X6" s="20"/>
      <c r="Y6" s="20"/>
      <c r="Z6" s="20"/>
      <c r="AA6" s="20"/>
      <c r="AB6" s="20"/>
    </row>
    <row r="7" spans="1:28" s="14" customFormat="1" ht="15.75" customHeight="1" thickBot="1" x14ac:dyDescent="0.3">
      <c r="A7" s="166" t="s">
        <v>268</v>
      </c>
      <c r="B7" s="166" t="s">
        <v>143</v>
      </c>
      <c r="C7" s="166" t="s">
        <v>253</v>
      </c>
      <c r="D7" s="199" t="s">
        <v>144</v>
      </c>
      <c r="E7" s="200"/>
      <c r="F7" s="203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</row>
    <row r="8" spans="1:28" s="14" customFormat="1" ht="60.75" customHeight="1" thickBot="1" x14ac:dyDescent="0.3">
      <c r="A8" s="175"/>
      <c r="B8" s="175"/>
      <c r="C8" s="175"/>
      <c r="D8" s="201"/>
      <c r="E8" s="202"/>
      <c r="F8" s="204"/>
      <c r="G8" s="185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85" t="s">
        <v>156</v>
      </c>
      <c r="W8" s="185"/>
      <c r="X8" s="185"/>
      <c r="Y8" s="185"/>
      <c r="Z8" s="185"/>
      <c r="AA8" s="185"/>
      <c r="AB8" s="169"/>
    </row>
    <row r="9" spans="1:28" s="14" customFormat="1" ht="26.25" customHeight="1" thickBot="1" x14ac:dyDescent="0.3">
      <c r="A9" s="175"/>
      <c r="B9" s="175"/>
      <c r="C9" s="175"/>
      <c r="D9" s="201"/>
      <c r="E9" s="202"/>
      <c r="F9" s="204"/>
      <c r="G9" s="166" t="s">
        <v>146</v>
      </c>
      <c r="H9" s="166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96" t="s">
        <v>2</v>
      </c>
      <c r="P9" s="197"/>
      <c r="Q9" s="197"/>
      <c r="R9" s="198"/>
      <c r="S9" s="203" t="s">
        <v>150</v>
      </c>
      <c r="T9" s="166" t="s">
        <v>146</v>
      </c>
      <c r="U9" s="166" t="s">
        <v>1</v>
      </c>
      <c r="V9" s="166" t="s">
        <v>146</v>
      </c>
      <c r="W9" s="203" t="s">
        <v>161</v>
      </c>
      <c r="X9" s="166" t="s">
        <v>157</v>
      </c>
      <c r="Y9" s="196" t="s">
        <v>2</v>
      </c>
      <c r="Z9" s="197"/>
      <c r="AA9" s="197"/>
      <c r="AB9" s="198"/>
    </row>
    <row r="10" spans="1:28" s="14" customFormat="1" ht="23.25" customHeight="1" thickBot="1" x14ac:dyDescent="0.3">
      <c r="A10" s="176"/>
      <c r="B10" s="175"/>
      <c r="C10" s="175"/>
      <c r="D10" s="196"/>
      <c r="E10" s="198"/>
      <c r="F10" s="204"/>
      <c r="G10" s="175"/>
      <c r="H10" s="175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</row>
    <row r="11" spans="1:28" s="14" customFormat="1" ht="59.25" customHeight="1" x14ac:dyDescent="0.25">
      <c r="A11" s="176"/>
      <c r="B11" s="175"/>
      <c r="C11" s="175"/>
      <c r="D11" s="166" t="s">
        <v>255</v>
      </c>
      <c r="E11" s="166" t="s">
        <v>269</v>
      </c>
      <c r="F11" s="204"/>
      <c r="G11" s="176"/>
      <c r="H11" s="175"/>
      <c r="I11" s="175"/>
      <c r="J11" s="166" t="s">
        <v>149</v>
      </c>
      <c r="K11" s="166" t="s">
        <v>88</v>
      </c>
      <c r="L11" s="166" t="s">
        <v>4</v>
      </c>
      <c r="M11" s="175"/>
      <c r="N11" s="176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5"/>
      <c r="V11" s="176"/>
      <c r="W11" s="204"/>
      <c r="X11" s="175"/>
      <c r="Y11" s="166" t="s">
        <v>149</v>
      </c>
      <c r="Z11" s="166" t="s">
        <v>88</v>
      </c>
      <c r="AA11" s="166" t="s">
        <v>4</v>
      </c>
      <c r="AB11" s="175"/>
    </row>
    <row r="12" spans="1:28" s="14" customFormat="1" ht="134.25" customHeight="1" thickBot="1" x14ac:dyDescent="0.3">
      <c r="A12" s="177"/>
      <c r="B12" s="167"/>
      <c r="C12" s="167"/>
      <c r="D12" s="167"/>
      <c r="E12" s="167"/>
      <c r="F12" s="211"/>
      <c r="G12" s="177"/>
      <c r="H12" s="177"/>
      <c r="I12" s="177"/>
      <c r="J12" s="167"/>
      <c r="K12" s="167"/>
      <c r="L12" s="167"/>
      <c r="M12" s="167"/>
      <c r="N12" s="177"/>
      <c r="O12" s="167"/>
      <c r="P12" s="167"/>
      <c r="Q12" s="167"/>
      <c r="R12" s="167"/>
      <c r="S12" s="205"/>
      <c r="T12" s="178"/>
      <c r="U12" s="178"/>
      <c r="V12" s="177"/>
      <c r="W12" s="209"/>
      <c r="X12" s="177"/>
      <c r="Y12" s="167"/>
      <c r="Z12" s="167"/>
      <c r="AA12" s="167"/>
      <c r="AB12" s="167"/>
    </row>
    <row r="13" spans="1:28" s="113" customFormat="1" ht="15.75" thickBot="1" x14ac:dyDescent="0.3">
      <c r="A13" s="147">
        <v>1</v>
      </c>
      <c r="B13" s="147">
        <v>2</v>
      </c>
      <c r="C13" s="147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>
        <v>17</v>
      </c>
      <c r="R13" s="111">
        <v>18</v>
      </c>
      <c r="S13" s="111">
        <v>19</v>
      </c>
      <c r="T13" s="111">
        <v>20</v>
      </c>
      <c r="U13" s="111">
        <v>21</v>
      </c>
      <c r="V13" s="111">
        <v>22</v>
      </c>
      <c r="W13" s="111">
        <v>23</v>
      </c>
      <c r="X13" s="111">
        <v>24</v>
      </c>
      <c r="Y13" s="111">
        <v>25</v>
      </c>
      <c r="Z13" s="111">
        <v>26</v>
      </c>
      <c r="AA13" s="111">
        <v>27</v>
      </c>
      <c r="AB13" s="111">
        <v>28</v>
      </c>
    </row>
    <row r="14" spans="1:28" s="14" customFormat="1" ht="25.5" x14ac:dyDescent="0.25">
      <c r="A14" s="11"/>
      <c r="B14" s="71" t="s">
        <v>177</v>
      </c>
      <c r="C14" s="11"/>
      <c r="D14" s="11"/>
      <c r="E14" s="11"/>
      <c r="F14" s="10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</row>
    <row r="15" spans="1:28" s="14" customFormat="1" ht="114" customHeight="1" x14ac:dyDescent="0.25">
      <c r="A15" s="9" t="s">
        <v>315</v>
      </c>
      <c r="B15" s="74" t="s">
        <v>178</v>
      </c>
      <c r="C15" s="55"/>
      <c r="D15" s="9"/>
      <c r="E15" s="9"/>
      <c r="F15" s="32"/>
      <c r="G15" s="10"/>
      <c r="H15" s="48"/>
      <c r="I15" s="9"/>
      <c r="J15" s="9"/>
      <c r="K15" s="9"/>
      <c r="L15" s="9"/>
      <c r="M15" s="34"/>
      <c r="N15" s="35"/>
      <c r="O15" s="10"/>
      <c r="P15" s="10"/>
      <c r="Q15" s="10"/>
      <c r="R15" s="10"/>
      <c r="S15" s="39"/>
      <c r="T15" s="37"/>
      <c r="U15" s="10"/>
      <c r="V15" s="10"/>
      <c r="W15" s="39"/>
      <c r="X15" s="60"/>
      <c r="Y15" s="60"/>
      <c r="Z15" s="60"/>
      <c r="AA15" s="60"/>
      <c r="AB15" s="60"/>
    </row>
    <row r="16" spans="1:28" s="14" customFormat="1" ht="25.5" x14ac:dyDescent="0.25">
      <c r="A16" s="9" t="s">
        <v>239</v>
      </c>
      <c r="B16" s="31" t="s">
        <v>103</v>
      </c>
      <c r="C16" s="55"/>
      <c r="D16" s="9"/>
      <c r="E16" s="9"/>
      <c r="F16" s="39"/>
      <c r="G16" s="10"/>
      <c r="H16" s="48"/>
      <c r="I16" s="9"/>
      <c r="J16" s="9"/>
      <c r="K16" s="9"/>
      <c r="L16" s="9"/>
      <c r="M16" s="34"/>
      <c r="N16" s="35"/>
      <c r="O16" s="10"/>
      <c r="P16" s="10"/>
      <c r="Q16" s="10"/>
      <c r="R16" s="10"/>
      <c r="S16" s="39"/>
      <c r="T16" s="37"/>
      <c r="U16" s="10"/>
      <c r="V16" s="10"/>
      <c r="W16" s="39"/>
      <c r="X16" s="60"/>
      <c r="Y16" s="60"/>
      <c r="Z16" s="60"/>
      <c r="AA16" s="60"/>
      <c r="AB16" s="60"/>
    </row>
    <row r="17" spans="1:28" s="14" customFormat="1" x14ac:dyDescent="0.25">
      <c r="A17" s="9"/>
      <c r="B17" s="31" t="s">
        <v>11</v>
      </c>
      <c r="C17" s="32">
        <v>33.659999999999997</v>
      </c>
      <c r="D17" s="9">
        <v>11</v>
      </c>
      <c r="E17" s="9">
        <v>11</v>
      </c>
      <c r="F17" s="32">
        <f t="shared" ref="F17:F25" si="0">ROUNDDOWN((E17/C17),2)</f>
        <v>0.32</v>
      </c>
      <c r="G17" s="10">
        <v>1</v>
      </c>
      <c r="H17" s="33">
        <f t="shared" ref="H17:H21" si="1">SUM(G17*100/D17)</f>
        <v>9.0909090909090917</v>
      </c>
      <c r="I17" s="9"/>
      <c r="J17" s="9"/>
      <c r="K17" s="9"/>
      <c r="L17" s="9"/>
      <c r="M17" s="34"/>
      <c r="N17" s="35">
        <v>0</v>
      </c>
      <c r="O17" s="10"/>
      <c r="P17" s="10"/>
      <c r="Q17" s="10"/>
      <c r="R17" s="10"/>
      <c r="S17" s="39">
        <f>SUM(N17*100/G17)</f>
        <v>0</v>
      </c>
      <c r="T17" s="37">
        <f t="shared" ref="T17:T19" si="2">ROUNDDOWN((U17*E17/100),0)</f>
        <v>1</v>
      </c>
      <c r="U17" s="10">
        <v>10</v>
      </c>
      <c r="V17" s="10">
        <v>1</v>
      </c>
      <c r="W17" s="39">
        <f t="shared" ref="W17:W19" si="3">SUM(V17*100/E17)</f>
        <v>9.0909090909090917</v>
      </c>
      <c r="X17" s="60"/>
      <c r="Y17" s="60"/>
      <c r="Z17" s="60"/>
      <c r="AA17" s="60"/>
      <c r="AB17" s="60"/>
    </row>
    <row r="18" spans="1:28" s="14" customFormat="1" x14ac:dyDescent="0.25">
      <c r="A18" s="9"/>
      <c r="B18" s="31" t="s">
        <v>299</v>
      </c>
      <c r="C18" s="32">
        <v>29.32</v>
      </c>
      <c r="D18" s="9">
        <v>0</v>
      </c>
      <c r="E18" s="9">
        <v>10</v>
      </c>
      <c r="F18" s="32">
        <f t="shared" si="0"/>
        <v>0.34</v>
      </c>
      <c r="G18" s="10">
        <v>0</v>
      </c>
      <c r="H18" s="33">
        <v>0</v>
      </c>
      <c r="I18" s="9"/>
      <c r="J18" s="9"/>
      <c r="K18" s="9"/>
      <c r="L18" s="9"/>
      <c r="M18" s="34"/>
      <c r="N18" s="35">
        <v>0</v>
      </c>
      <c r="O18" s="10"/>
      <c r="P18" s="10"/>
      <c r="Q18" s="10"/>
      <c r="R18" s="10"/>
      <c r="S18" s="39">
        <v>0</v>
      </c>
      <c r="T18" s="37">
        <f t="shared" si="2"/>
        <v>1</v>
      </c>
      <c r="U18" s="10">
        <v>10</v>
      </c>
      <c r="V18" s="10">
        <v>1</v>
      </c>
      <c r="W18" s="39">
        <f t="shared" si="3"/>
        <v>10</v>
      </c>
      <c r="X18" s="60"/>
      <c r="Y18" s="60"/>
      <c r="Z18" s="60"/>
      <c r="AA18" s="60"/>
      <c r="AB18" s="60"/>
    </row>
    <row r="19" spans="1:28" s="14" customFormat="1" x14ac:dyDescent="0.25">
      <c r="A19" s="9"/>
      <c r="B19" s="31" t="s">
        <v>12</v>
      </c>
      <c r="C19" s="32">
        <v>51.18</v>
      </c>
      <c r="D19" s="9">
        <v>10</v>
      </c>
      <c r="E19" s="9">
        <v>11</v>
      </c>
      <c r="F19" s="32">
        <f t="shared" si="0"/>
        <v>0.21</v>
      </c>
      <c r="G19" s="10">
        <v>1</v>
      </c>
      <c r="H19" s="33">
        <f t="shared" si="1"/>
        <v>10</v>
      </c>
      <c r="I19" s="9"/>
      <c r="J19" s="9"/>
      <c r="K19" s="9"/>
      <c r="L19" s="9"/>
      <c r="M19" s="34"/>
      <c r="N19" s="35">
        <v>1</v>
      </c>
      <c r="O19" s="10"/>
      <c r="P19" s="10"/>
      <c r="Q19" s="10"/>
      <c r="R19" s="10"/>
      <c r="S19" s="39">
        <f>SUM(N19*100/G19)</f>
        <v>100</v>
      </c>
      <c r="T19" s="37">
        <f t="shared" si="2"/>
        <v>1</v>
      </c>
      <c r="U19" s="10">
        <v>10</v>
      </c>
      <c r="V19" s="10">
        <v>1</v>
      </c>
      <c r="W19" s="39">
        <f t="shared" si="3"/>
        <v>9.0909090909090917</v>
      </c>
      <c r="X19" s="60"/>
      <c r="Y19" s="60"/>
      <c r="Z19" s="60"/>
      <c r="AA19" s="60"/>
      <c r="AB19" s="60"/>
    </row>
    <row r="20" spans="1:28" s="14" customFormat="1" x14ac:dyDescent="0.25">
      <c r="A20" s="9"/>
      <c r="B20" s="31" t="s">
        <v>13</v>
      </c>
      <c r="C20" s="32">
        <v>76</v>
      </c>
      <c r="D20" s="9">
        <v>19</v>
      </c>
      <c r="E20" s="9">
        <v>12</v>
      </c>
      <c r="F20" s="32">
        <f t="shared" si="0"/>
        <v>0.15</v>
      </c>
      <c r="G20" s="10">
        <v>1</v>
      </c>
      <c r="H20" s="33">
        <f t="shared" si="1"/>
        <v>5.2631578947368425</v>
      </c>
      <c r="I20" s="9"/>
      <c r="J20" s="9"/>
      <c r="K20" s="9"/>
      <c r="L20" s="9"/>
      <c r="M20" s="34"/>
      <c r="N20" s="35">
        <v>0</v>
      </c>
      <c r="O20" s="10"/>
      <c r="P20" s="10"/>
      <c r="Q20" s="10"/>
      <c r="R20" s="10"/>
      <c r="S20" s="39">
        <f t="shared" ref="S20:S21" si="4">SUM(N20*100/G20)</f>
        <v>0</v>
      </c>
      <c r="T20" s="37">
        <f t="shared" ref="T20:T21" si="5">ROUNDDOWN((U20*E20/100),0)</f>
        <v>1</v>
      </c>
      <c r="U20" s="10">
        <v>10</v>
      </c>
      <c r="V20" s="10">
        <v>1</v>
      </c>
      <c r="W20" s="39">
        <f t="shared" ref="W20:W21" si="6">SUM(V20*100/E20)</f>
        <v>8.3333333333333339</v>
      </c>
      <c r="X20" s="60"/>
      <c r="Y20" s="60"/>
      <c r="Z20" s="60"/>
      <c r="AA20" s="60"/>
      <c r="AB20" s="60"/>
    </row>
    <row r="21" spans="1:28" s="14" customFormat="1" x14ac:dyDescent="0.25">
      <c r="A21" s="9"/>
      <c r="B21" s="31" t="s">
        <v>354</v>
      </c>
      <c r="C21" s="32">
        <v>54.27</v>
      </c>
      <c r="D21" s="9">
        <v>10</v>
      </c>
      <c r="E21" s="9">
        <v>7</v>
      </c>
      <c r="F21" s="32">
        <f t="shared" si="0"/>
        <v>0.12</v>
      </c>
      <c r="G21" s="10">
        <v>1</v>
      </c>
      <c r="H21" s="33">
        <f t="shared" si="1"/>
        <v>10</v>
      </c>
      <c r="I21" s="9"/>
      <c r="J21" s="9"/>
      <c r="K21" s="9"/>
      <c r="L21" s="9"/>
      <c r="M21" s="34"/>
      <c r="N21" s="35">
        <v>0</v>
      </c>
      <c r="O21" s="10"/>
      <c r="P21" s="10"/>
      <c r="Q21" s="10"/>
      <c r="R21" s="10"/>
      <c r="S21" s="39">
        <f t="shared" si="4"/>
        <v>0</v>
      </c>
      <c r="T21" s="37">
        <f t="shared" si="5"/>
        <v>0</v>
      </c>
      <c r="U21" s="10">
        <v>10</v>
      </c>
      <c r="V21" s="10">
        <v>0</v>
      </c>
      <c r="W21" s="39">
        <f t="shared" si="6"/>
        <v>0</v>
      </c>
      <c r="X21" s="60"/>
      <c r="Y21" s="60"/>
      <c r="Z21" s="60"/>
      <c r="AA21" s="60"/>
      <c r="AB21" s="60"/>
    </row>
    <row r="22" spans="1:28" s="14" customFormat="1" ht="25.5" x14ac:dyDescent="0.25">
      <c r="A22" s="9" t="s">
        <v>240</v>
      </c>
      <c r="B22" s="31" t="s">
        <v>116</v>
      </c>
      <c r="C22" s="80"/>
      <c r="D22" s="9"/>
      <c r="E22" s="9"/>
      <c r="F22" s="39"/>
      <c r="G22" s="10"/>
      <c r="H22" s="33"/>
      <c r="I22" s="9"/>
      <c r="J22" s="9"/>
      <c r="K22" s="9"/>
      <c r="L22" s="9"/>
      <c r="M22" s="34"/>
      <c r="N22" s="35"/>
      <c r="O22" s="10"/>
      <c r="P22" s="10"/>
      <c r="Q22" s="10"/>
      <c r="R22" s="10"/>
      <c r="S22" s="39"/>
      <c r="T22" s="37"/>
      <c r="U22" s="10"/>
      <c r="V22" s="10"/>
      <c r="W22" s="39"/>
      <c r="X22" s="60"/>
      <c r="Y22" s="60"/>
      <c r="Z22" s="60"/>
      <c r="AA22" s="60"/>
      <c r="AB22" s="60"/>
    </row>
    <row r="23" spans="1:28" s="14" customFormat="1" x14ac:dyDescent="0.25">
      <c r="A23" s="9"/>
      <c r="B23" s="31" t="s">
        <v>67</v>
      </c>
      <c r="C23" s="32">
        <v>17.89</v>
      </c>
      <c r="D23" s="9">
        <v>0</v>
      </c>
      <c r="E23" s="9">
        <v>12</v>
      </c>
      <c r="F23" s="32">
        <f t="shared" si="0"/>
        <v>0.67</v>
      </c>
      <c r="G23" s="10">
        <v>0</v>
      </c>
      <c r="H23" s="33">
        <v>0</v>
      </c>
      <c r="I23" s="9"/>
      <c r="J23" s="9"/>
      <c r="K23" s="9"/>
      <c r="L23" s="9"/>
      <c r="M23" s="34"/>
      <c r="N23" s="35">
        <v>0</v>
      </c>
      <c r="O23" s="10"/>
      <c r="P23" s="10"/>
      <c r="Q23" s="10"/>
      <c r="R23" s="10"/>
      <c r="S23" s="39">
        <v>0</v>
      </c>
      <c r="T23" s="37">
        <f t="shared" ref="T23" si="7">ROUNDDOWN((U23*E23/100),0)</f>
        <v>1</v>
      </c>
      <c r="U23" s="10">
        <v>10</v>
      </c>
      <c r="V23" s="10">
        <v>1</v>
      </c>
      <c r="W23" s="39">
        <f t="shared" ref="W23" si="8">SUM(V23*100/E23)</f>
        <v>8.3333333333333339</v>
      </c>
      <c r="X23" s="60"/>
      <c r="Y23" s="60"/>
      <c r="Z23" s="60"/>
      <c r="AA23" s="60"/>
      <c r="AB23" s="60"/>
    </row>
    <row r="24" spans="1:28" s="14" customFormat="1" ht="25.5" x14ac:dyDescent="0.25">
      <c r="A24" s="9" t="s">
        <v>257</v>
      </c>
      <c r="B24" s="31" t="s">
        <v>104</v>
      </c>
      <c r="C24" s="80"/>
      <c r="D24" s="9"/>
      <c r="E24" s="9"/>
      <c r="F24" s="39"/>
      <c r="G24" s="10"/>
      <c r="H24" s="33"/>
      <c r="I24" s="9"/>
      <c r="J24" s="9"/>
      <c r="K24" s="9"/>
      <c r="L24" s="9"/>
      <c r="M24" s="34"/>
      <c r="N24" s="35"/>
      <c r="O24" s="10"/>
      <c r="P24" s="10"/>
      <c r="Q24" s="10"/>
      <c r="R24" s="10"/>
      <c r="S24" s="39"/>
      <c r="T24" s="37"/>
      <c r="U24" s="10"/>
      <c r="V24" s="10"/>
      <c r="W24" s="39"/>
      <c r="X24" s="60"/>
      <c r="Y24" s="60"/>
      <c r="Z24" s="60"/>
      <c r="AA24" s="60"/>
      <c r="AB24" s="60"/>
    </row>
    <row r="25" spans="1:28" s="14" customFormat="1" x14ac:dyDescent="0.25">
      <c r="A25" s="9"/>
      <c r="B25" s="31" t="s">
        <v>70</v>
      </c>
      <c r="C25" s="32">
        <v>75.37</v>
      </c>
      <c r="D25" s="9">
        <v>0</v>
      </c>
      <c r="E25" s="9">
        <v>13</v>
      </c>
      <c r="F25" s="32">
        <f t="shared" si="0"/>
        <v>0.17</v>
      </c>
      <c r="G25" s="10">
        <v>0</v>
      </c>
      <c r="H25" s="33">
        <v>0</v>
      </c>
      <c r="I25" s="9"/>
      <c r="J25" s="9"/>
      <c r="K25" s="9"/>
      <c r="L25" s="9"/>
      <c r="M25" s="34"/>
      <c r="N25" s="35">
        <v>0</v>
      </c>
      <c r="O25" s="10"/>
      <c r="P25" s="10"/>
      <c r="Q25" s="10"/>
      <c r="R25" s="10"/>
      <c r="S25" s="39">
        <v>0</v>
      </c>
      <c r="T25" s="37">
        <f t="shared" ref="T25" si="9">ROUNDDOWN((U25*E25/100),0)</f>
        <v>1</v>
      </c>
      <c r="U25" s="10">
        <v>10</v>
      </c>
      <c r="V25" s="10">
        <v>1</v>
      </c>
      <c r="W25" s="39">
        <f t="shared" ref="W25" si="10">SUM(V25*100/E25)</f>
        <v>7.6923076923076925</v>
      </c>
      <c r="X25" s="60"/>
      <c r="Y25" s="60"/>
      <c r="Z25" s="60"/>
      <c r="AA25" s="60"/>
      <c r="AB25" s="60"/>
    </row>
    <row r="26" spans="1:28" s="14" customFormat="1" ht="25.5" x14ac:dyDescent="0.25">
      <c r="A26" s="9" t="s">
        <v>313</v>
      </c>
      <c r="B26" s="31" t="s">
        <v>181</v>
      </c>
      <c r="C26" s="80"/>
      <c r="D26" s="9"/>
      <c r="E26" s="9"/>
      <c r="F26" s="39"/>
      <c r="G26" s="10"/>
      <c r="H26" s="48"/>
      <c r="I26" s="9"/>
      <c r="J26" s="9"/>
      <c r="K26" s="9"/>
      <c r="L26" s="9"/>
      <c r="M26" s="34"/>
      <c r="N26" s="35"/>
      <c r="O26" s="10"/>
      <c r="P26" s="10"/>
      <c r="Q26" s="10"/>
      <c r="R26" s="10"/>
      <c r="S26" s="39"/>
      <c r="T26" s="37"/>
      <c r="U26" s="10"/>
      <c r="V26" s="10"/>
      <c r="W26" s="39"/>
      <c r="X26" s="60"/>
      <c r="Y26" s="60"/>
      <c r="Z26" s="60"/>
      <c r="AA26" s="60"/>
      <c r="AB26" s="60"/>
    </row>
    <row r="27" spans="1:28" s="14" customFormat="1" ht="15.75" x14ac:dyDescent="0.25">
      <c r="A27" s="9"/>
      <c r="B27" s="31" t="s">
        <v>260</v>
      </c>
      <c r="C27" s="32">
        <v>125.17</v>
      </c>
      <c r="D27" s="9">
        <v>15</v>
      </c>
      <c r="E27" s="9">
        <v>14</v>
      </c>
      <c r="F27" s="39">
        <f t="shared" ref="F27:F35" si="11">ROUNDDOWN((E27/C27),2)</f>
        <v>0.11</v>
      </c>
      <c r="G27" s="10">
        <v>1</v>
      </c>
      <c r="H27" s="48">
        <f t="shared" ref="H27:H35" si="12">SUM(G27*100/D27)</f>
        <v>6.666666666666667</v>
      </c>
      <c r="I27" s="9"/>
      <c r="J27" s="64"/>
      <c r="K27" s="9"/>
      <c r="L27" s="64"/>
      <c r="M27" s="9"/>
      <c r="N27" s="35">
        <v>1</v>
      </c>
      <c r="O27" s="10"/>
      <c r="P27" s="10"/>
      <c r="Q27" s="10"/>
      <c r="R27" s="10"/>
      <c r="S27" s="39">
        <f>SUM(N27*100/G27)</f>
        <v>100</v>
      </c>
      <c r="T27" s="37">
        <f t="shared" ref="T27" si="13">ROUNDDOWN((U27*E27/100),0)</f>
        <v>1</v>
      </c>
      <c r="U27" s="10">
        <v>10</v>
      </c>
      <c r="V27" s="10">
        <v>1</v>
      </c>
      <c r="W27" s="39">
        <f t="shared" ref="W27:W35" si="14">SUM(V27*100/E27)</f>
        <v>7.1428571428571432</v>
      </c>
      <c r="X27" s="10"/>
      <c r="Y27" s="10"/>
      <c r="Z27" s="10"/>
      <c r="AA27" s="10"/>
      <c r="AB27" s="10"/>
    </row>
    <row r="28" spans="1:28" s="14" customFormat="1" ht="25.5" x14ac:dyDescent="0.25">
      <c r="A28" s="9" t="s">
        <v>314</v>
      </c>
      <c r="B28" s="31" t="s">
        <v>107</v>
      </c>
      <c r="C28" s="82"/>
      <c r="D28" s="47"/>
      <c r="E28" s="47"/>
      <c r="F28" s="39"/>
      <c r="G28" s="10"/>
      <c r="H28" s="48"/>
      <c r="I28" s="47"/>
      <c r="J28" s="49"/>
      <c r="K28" s="47"/>
      <c r="L28" s="49"/>
      <c r="M28" s="47"/>
      <c r="N28" s="50"/>
      <c r="O28" s="51"/>
      <c r="P28" s="51"/>
      <c r="Q28" s="51"/>
      <c r="R28" s="51"/>
      <c r="S28" s="39"/>
      <c r="T28" s="37"/>
      <c r="U28" s="10"/>
      <c r="V28" s="10"/>
      <c r="W28" s="39"/>
      <c r="X28" s="51"/>
      <c r="Y28" s="51"/>
      <c r="Z28" s="51"/>
      <c r="AA28" s="51"/>
      <c r="AB28" s="51"/>
    </row>
    <row r="29" spans="1:28" s="14" customFormat="1" ht="15.75" x14ac:dyDescent="0.25">
      <c r="A29" s="9"/>
      <c r="B29" s="31" t="s">
        <v>300</v>
      </c>
      <c r="C29" s="32">
        <v>85.87</v>
      </c>
      <c r="D29" s="47">
        <v>0</v>
      </c>
      <c r="E29" s="47">
        <v>12</v>
      </c>
      <c r="F29" s="32">
        <f t="shared" ref="F29" si="15">ROUNDDOWN((E29/C29),2)</f>
        <v>0.13</v>
      </c>
      <c r="G29" s="10">
        <v>0</v>
      </c>
      <c r="H29" s="48">
        <v>0</v>
      </c>
      <c r="I29" s="47"/>
      <c r="J29" s="49"/>
      <c r="K29" s="47"/>
      <c r="L29" s="49"/>
      <c r="M29" s="47"/>
      <c r="N29" s="50">
        <v>0</v>
      </c>
      <c r="O29" s="51"/>
      <c r="P29" s="51"/>
      <c r="Q29" s="51"/>
      <c r="R29" s="51"/>
      <c r="S29" s="39">
        <v>0</v>
      </c>
      <c r="T29" s="37">
        <f t="shared" ref="T29" si="16">ROUNDDOWN((U29*E29/100),0)</f>
        <v>1</v>
      </c>
      <c r="U29" s="10">
        <v>10</v>
      </c>
      <c r="V29" s="10">
        <v>1</v>
      </c>
      <c r="W29" s="39">
        <f t="shared" ref="W29" si="17">SUM(V29*100/E29)</f>
        <v>8.3333333333333339</v>
      </c>
      <c r="X29" s="51"/>
      <c r="Y29" s="51"/>
      <c r="Z29" s="51"/>
      <c r="AA29" s="51"/>
      <c r="AB29" s="51"/>
    </row>
    <row r="30" spans="1:28" s="14" customFormat="1" ht="25.5" x14ac:dyDescent="0.25">
      <c r="A30" s="9" t="s">
        <v>353</v>
      </c>
      <c r="B30" s="31" t="s">
        <v>110</v>
      </c>
      <c r="C30" s="82"/>
      <c r="D30" s="47"/>
      <c r="E30" s="47"/>
      <c r="F30" s="32"/>
      <c r="G30" s="10"/>
      <c r="H30" s="63"/>
      <c r="I30" s="47"/>
      <c r="J30" s="49"/>
      <c r="K30" s="47"/>
      <c r="L30" s="49"/>
      <c r="M30" s="47"/>
      <c r="N30" s="50"/>
      <c r="O30" s="51"/>
      <c r="P30" s="51"/>
      <c r="Q30" s="51"/>
      <c r="R30" s="51"/>
      <c r="S30" s="32"/>
      <c r="T30" s="65"/>
      <c r="U30" s="10"/>
      <c r="V30" s="10"/>
      <c r="W30" s="32"/>
      <c r="X30" s="51"/>
      <c r="Y30" s="51"/>
      <c r="Z30" s="51"/>
      <c r="AA30" s="51"/>
      <c r="AB30" s="51"/>
    </row>
    <row r="31" spans="1:28" s="14" customFormat="1" ht="15.75" x14ac:dyDescent="0.25">
      <c r="A31" s="9"/>
      <c r="B31" s="31" t="s">
        <v>40</v>
      </c>
      <c r="C31" s="32">
        <v>37.450000000000003</v>
      </c>
      <c r="D31" s="47">
        <v>11</v>
      </c>
      <c r="E31" s="47">
        <v>13</v>
      </c>
      <c r="F31" s="39">
        <f t="shared" si="11"/>
        <v>0.34</v>
      </c>
      <c r="G31" s="10">
        <v>1</v>
      </c>
      <c r="H31" s="48">
        <v>0</v>
      </c>
      <c r="I31" s="47"/>
      <c r="J31" s="49"/>
      <c r="K31" s="47"/>
      <c r="L31" s="49"/>
      <c r="M31" s="47"/>
      <c r="N31" s="50">
        <v>1</v>
      </c>
      <c r="O31" s="51"/>
      <c r="P31" s="51"/>
      <c r="Q31" s="51"/>
      <c r="R31" s="51"/>
      <c r="S31" s="39">
        <f>SUM(N31*100/G31)</f>
        <v>100</v>
      </c>
      <c r="T31" s="37">
        <f t="shared" ref="T31:T34" si="18">ROUNDDOWN((U31*E31/100),0)</f>
        <v>1</v>
      </c>
      <c r="U31" s="38">
        <v>10</v>
      </c>
      <c r="V31" s="38">
        <v>1</v>
      </c>
      <c r="W31" s="39">
        <f t="shared" ref="W31:W34" si="19">SUM(V31*100/E31)</f>
        <v>7.6923076923076925</v>
      </c>
      <c r="X31" s="51"/>
      <c r="Y31" s="51"/>
      <c r="Z31" s="51"/>
      <c r="AA31" s="51"/>
      <c r="AB31" s="51"/>
    </row>
    <row r="32" spans="1:28" s="14" customFormat="1" ht="15.75" x14ac:dyDescent="0.25">
      <c r="A32" s="9"/>
      <c r="B32" s="31" t="s">
        <v>80</v>
      </c>
      <c r="C32" s="32">
        <v>25.78</v>
      </c>
      <c r="D32" s="47">
        <v>6</v>
      </c>
      <c r="E32" s="47">
        <v>10</v>
      </c>
      <c r="F32" s="32">
        <f t="shared" si="11"/>
        <v>0.38</v>
      </c>
      <c r="G32" s="38">
        <v>0</v>
      </c>
      <c r="H32" s="48">
        <v>0</v>
      </c>
      <c r="I32" s="47"/>
      <c r="J32" s="49"/>
      <c r="K32" s="47"/>
      <c r="L32" s="49"/>
      <c r="M32" s="47"/>
      <c r="N32" s="50">
        <v>0</v>
      </c>
      <c r="O32" s="51"/>
      <c r="P32" s="51"/>
      <c r="Q32" s="51"/>
      <c r="R32" s="51"/>
      <c r="S32" s="39">
        <v>0</v>
      </c>
      <c r="T32" s="37">
        <f t="shared" si="18"/>
        <v>1</v>
      </c>
      <c r="U32" s="38">
        <v>10</v>
      </c>
      <c r="V32" s="38">
        <v>1</v>
      </c>
      <c r="W32" s="39">
        <f t="shared" si="19"/>
        <v>10</v>
      </c>
      <c r="X32" s="51"/>
      <c r="Y32" s="51"/>
      <c r="Z32" s="51"/>
      <c r="AA32" s="51"/>
      <c r="AB32" s="51"/>
    </row>
    <row r="33" spans="1:28" s="14" customFormat="1" ht="38.25" x14ac:dyDescent="0.25">
      <c r="A33" s="9" t="s">
        <v>258</v>
      </c>
      <c r="B33" s="66" t="s">
        <v>121</v>
      </c>
      <c r="C33" s="39">
        <v>32</v>
      </c>
      <c r="D33" s="47">
        <v>11</v>
      </c>
      <c r="E33" s="47">
        <v>11</v>
      </c>
      <c r="F33" s="39">
        <f t="shared" si="11"/>
        <v>0.34</v>
      </c>
      <c r="G33" s="38">
        <v>1</v>
      </c>
      <c r="H33" s="48">
        <f t="shared" si="12"/>
        <v>9.0909090909090917</v>
      </c>
      <c r="I33" s="47"/>
      <c r="J33" s="49"/>
      <c r="K33" s="47"/>
      <c r="L33" s="49"/>
      <c r="M33" s="47"/>
      <c r="N33" s="50">
        <v>1</v>
      </c>
      <c r="O33" s="51"/>
      <c r="P33" s="51"/>
      <c r="Q33" s="51"/>
      <c r="R33" s="51"/>
      <c r="S33" s="39">
        <f>SUM(N33*100/G33)</f>
        <v>100</v>
      </c>
      <c r="T33" s="37">
        <f t="shared" si="18"/>
        <v>1</v>
      </c>
      <c r="U33" s="38">
        <v>10</v>
      </c>
      <c r="V33" s="10">
        <v>1</v>
      </c>
      <c r="W33" s="39">
        <f t="shared" si="19"/>
        <v>9.0909090909090917</v>
      </c>
      <c r="X33" s="51"/>
      <c r="Y33" s="51"/>
      <c r="Z33" s="51"/>
      <c r="AA33" s="51"/>
      <c r="AB33" s="51"/>
    </row>
    <row r="34" spans="1:28" s="14" customFormat="1" ht="76.5" x14ac:dyDescent="0.25">
      <c r="A34" s="9" t="s">
        <v>259</v>
      </c>
      <c r="B34" s="31" t="s">
        <v>225</v>
      </c>
      <c r="C34" s="32">
        <v>85.87</v>
      </c>
      <c r="D34" s="47">
        <v>15</v>
      </c>
      <c r="E34" s="47">
        <v>17</v>
      </c>
      <c r="F34" s="39">
        <f t="shared" si="11"/>
        <v>0.19</v>
      </c>
      <c r="G34" s="38">
        <v>1</v>
      </c>
      <c r="H34" s="48">
        <f t="shared" si="12"/>
        <v>6.666666666666667</v>
      </c>
      <c r="I34" s="47"/>
      <c r="J34" s="49"/>
      <c r="K34" s="47"/>
      <c r="L34" s="49"/>
      <c r="M34" s="47"/>
      <c r="N34" s="50">
        <v>0</v>
      </c>
      <c r="O34" s="51"/>
      <c r="P34" s="51"/>
      <c r="Q34" s="51"/>
      <c r="R34" s="51"/>
      <c r="S34" s="39">
        <f>SUM(N34*100/G34)</f>
        <v>0</v>
      </c>
      <c r="T34" s="37">
        <f t="shared" si="18"/>
        <v>1</v>
      </c>
      <c r="U34" s="38">
        <v>10</v>
      </c>
      <c r="V34" s="52">
        <v>1</v>
      </c>
      <c r="W34" s="39">
        <f t="shared" si="19"/>
        <v>5.882352941176471</v>
      </c>
      <c r="X34" s="51"/>
      <c r="Y34" s="51"/>
      <c r="Z34" s="51"/>
      <c r="AA34" s="51"/>
      <c r="AB34" s="51"/>
    </row>
    <row r="35" spans="1:28" s="14" customFormat="1" ht="89.25" x14ac:dyDescent="0.25">
      <c r="A35" s="9" t="s">
        <v>261</v>
      </c>
      <c r="B35" s="31" t="s">
        <v>185</v>
      </c>
      <c r="C35" s="32">
        <v>173</v>
      </c>
      <c r="D35" s="9">
        <v>19</v>
      </c>
      <c r="E35" s="9">
        <v>24</v>
      </c>
      <c r="F35" s="32">
        <f t="shared" si="11"/>
        <v>0.13</v>
      </c>
      <c r="G35" s="10">
        <v>1</v>
      </c>
      <c r="H35" s="63">
        <f t="shared" si="12"/>
        <v>5.2631578947368425</v>
      </c>
      <c r="I35" s="9"/>
      <c r="J35" s="64"/>
      <c r="K35" s="9"/>
      <c r="L35" s="64"/>
      <c r="M35" s="9"/>
      <c r="N35" s="10">
        <v>1</v>
      </c>
      <c r="O35" s="10"/>
      <c r="P35" s="10"/>
      <c r="Q35" s="10"/>
      <c r="R35" s="10"/>
      <c r="S35" s="32">
        <f>SUM(N35*100/G35)</f>
        <v>100</v>
      </c>
      <c r="T35" s="65">
        <f>ROUNDDOWN((U35*E35/100),0)</f>
        <v>2</v>
      </c>
      <c r="U35" s="10">
        <v>10</v>
      </c>
      <c r="V35" s="10">
        <v>2</v>
      </c>
      <c r="W35" s="32">
        <f t="shared" si="14"/>
        <v>8.3333333333333339</v>
      </c>
      <c r="X35" s="10"/>
      <c r="Y35" s="10"/>
      <c r="Z35" s="10"/>
      <c r="AA35" s="10"/>
      <c r="AB35" s="10"/>
    </row>
    <row r="36" spans="1:28" s="14" customFormat="1" ht="15.75" x14ac:dyDescent="0.25">
      <c r="A36" s="190" t="s">
        <v>6</v>
      </c>
      <c r="B36" s="190"/>
      <c r="C36" s="9">
        <f>SUM(C15:C35)</f>
        <v>902.83</v>
      </c>
      <c r="D36" s="9">
        <f>SUM(D15:D35)</f>
        <v>127</v>
      </c>
      <c r="E36" s="9">
        <f>SUM(E15:E35)</f>
        <v>177</v>
      </c>
      <c r="F36" s="32">
        <f>ROUNDDOWN((E36/C36),2)</f>
        <v>0.19</v>
      </c>
      <c r="G36" s="9">
        <f>SUM(G15:G35)</f>
        <v>9</v>
      </c>
      <c r="H36" s="63">
        <f>SUM(G36*100/D36)</f>
        <v>7.0866141732283463</v>
      </c>
      <c r="I36" s="9">
        <f t="shared" ref="I36:R36" si="20">SUM(I15:I35)</f>
        <v>0</v>
      </c>
      <c r="J36" s="9">
        <f t="shared" si="20"/>
        <v>0</v>
      </c>
      <c r="K36" s="9">
        <f t="shared" si="20"/>
        <v>0</v>
      </c>
      <c r="L36" s="9">
        <f t="shared" si="20"/>
        <v>0</v>
      </c>
      <c r="M36" s="9">
        <f t="shared" si="20"/>
        <v>0</v>
      </c>
      <c r="N36" s="9">
        <f t="shared" si="20"/>
        <v>5</v>
      </c>
      <c r="O36" s="9">
        <f t="shared" si="20"/>
        <v>0</v>
      </c>
      <c r="P36" s="9">
        <f t="shared" si="20"/>
        <v>0</v>
      </c>
      <c r="Q36" s="9">
        <f t="shared" si="20"/>
        <v>0</v>
      </c>
      <c r="R36" s="9">
        <f t="shared" si="20"/>
        <v>0</v>
      </c>
      <c r="S36" s="32">
        <f>SUM(N36*100/G36)</f>
        <v>55.555555555555557</v>
      </c>
      <c r="T36" s="65">
        <f>SUM(T15:T35)</f>
        <v>14</v>
      </c>
      <c r="U36" s="9"/>
      <c r="V36" s="9">
        <f>SUM(V15:V35)</f>
        <v>14</v>
      </c>
      <c r="W36" s="32">
        <f>SUM(V36*100/E36)</f>
        <v>7.9096045197740112</v>
      </c>
      <c r="X36" s="9">
        <f>SUM(X15:X35)</f>
        <v>0</v>
      </c>
      <c r="Y36" s="9">
        <f>SUM(Y15:Y35)</f>
        <v>0</v>
      </c>
      <c r="Z36" s="9">
        <f>SUM(Z15:Z35)</f>
        <v>0</v>
      </c>
      <c r="AA36" s="9">
        <f>SUM(AA15:AA35)</f>
        <v>0</v>
      </c>
      <c r="AB36" s="9">
        <f t="shared" ref="AB36" si="21">SUM(AB15:AB35)</f>
        <v>0</v>
      </c>
    </row>
    <row r="37" spans="1:28" ht="21" customHeight="1" x14ac:dyDescent="0.25">
      <c r="A37" s="2"/>
      <c r="B37" s="2"/>
      <c r="C37" s="5"/>
      <c r="D37" s="5"/>
      <c r="E37" s="5"/>
      <c r="F37" s="9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99"/>
      <c r="T37" s="5"/>
      <c r="U37" s="5"/>
      <c r="V37" s="5"/>
      <c r="W37" s="99"/>
      <c r="X37" s="5"/>
      <c r="Y37" s="5"/>
      <c r="Z37" s="5"/>
      <c r="AA37" s="5"/>
      <c r="AB37" s="5"/>
    </row>
    <row r="38" spans="1:28" ht="15.75" x14ac:dyDescent="0.25">
      <c r="A38" s="2"/>
      <c r="B38" s="2"/>
      <c r="C38" s="2"/>
      <c r="D38" s="2"/>
      <c r="E38" s="2"/>
      <c r="F38" s="120"/>
      <c r="G38" s="2"/>
      <c r="H38" s="2"/>
      <c r="I38" s="2"/>
      <c r="J38" s="2"/>
      <c r="K38" s="2"/>
      <c r="L38" s="2"/>
      <c r="M38" s="2"/>
    </row>
    <row r="39" spans="1:28" x14ac:dyDescent="0.25">
      <c r="A39" s="187" t="s">
        <v>305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5"/>
      <c r="L39" s="83"/>
      <c r="M39" s="83"/>
      <c r="N39" s="15"/>
      <c r="O39" s="189" t="s">
        <v>303</v>
      </c>
      <c r="P39" s="189"/>
      <c r="Q39" s="189"/>
      <c r="R39" s="15"/>
      <c r="S39" s="107"/>
      <c r="T39" s="188" t="s">
        <v>304</v>
      </c>
      <c r="U39" s="188"/>
      <c r="V39" s="188"/>
      <c r="W39" s="188"/>
      <c r="X39" s="15"/>
      <c r="Y39" s="15"/>
      <c r="Z39" s="15"/>
      <c r="AA39" s="15"/>
      <c r="AB39" s="15"/>
    </row>
    <row r="40" spans="1:28" x14ac:dyDescent="0.25">
      <c r="A40" s="17" t="s">
        <v>212</v>
      </c>
      <c r="B40" s="17"/>
      <c r="C40" s="17"/>
      <c r="D40" s="17"/>
      <c r="E40" s="17"/>
      <c r="F40" s="116"/>
      <c r="G40" s="17"/>
      <c r="H40" s="15"/>
      <c r="I40" s="183"/>
      <c r="J40" s="183"/>
      <c r="K40" s="15"/>
      <c r="L40" s="184" t="s">
        <v>163</v>
      </c>
      <c r="M40" s="184"/>
      <c r="N40" s="15"/>
      <c r="O40" s="18" t="s">
        <v>162</v>
      </c>
      <c r="P40" s="18"/>
      <c r="Q40" s="19"/>
      <c r="R40" s="19"/>
      <c r="S40" s="107"/>
      <c r="T40" s="15"/>
      <c r="U40" s="15"/>
      <c r="V40" s="15"/>
      <c r="W40" s="107"/>
      <c r="X40" s="15"/>
      <c r="Y40" s="15"/>
      <c r="Z40" s="15"/>
      <c r="AA40" s="15"/>
      <c r="AB40" s="15"/>
    </row>
    <row r="41" spans="1:28" x14ac:dyDescent="0.25">
      <c r="A41" s="4"/>
      <c r="B41" s="4"/>
      <c r="C41" s="4"/>
    </row>
  </sheetData>
  <mergeCells count="55">
    <mergeCell ref="I40:J40"/>
    <mergeCell ref="L40:M40"/>
    <mergeCell ref="Y9:AB9"/>
    <mergeCell ref="J10:L10"/>
    <mergeCell ref="M10:M12"/>
    <mergeCell ref="O10:Q10"/>
    <mergeCell ref="R10:R12"/>
    <mergeCell ref="Y10:AA10"/>
    <mergeCell ref="AB10:AB12"/>
    <mergeCell ref="J11:J12"/>
    <mergeCell ref="K11:K12"/>
    <mergeCell ref="L11:L12"/>
    <mergeCell ref="Y11:Y12"/>
    <mergeCell ref="Z11:Z12"/>
    <mergeCell ref="T39:W39"/>
    <mergeCell ref="W9:W12"/>
    <mergeCell ref="S9:S12"/>
    <mergeCell ref="G8:M8"/>
    <mergeCell ref="G1:I1"/>
    <mergeCell ref="K1:S1"/>
    <mergeCell ref="K2:S2"/>
    <mergeCell ref="G3:I3"/>
    <mergeCell ref="F4:L4"/>
    <mergeCell ref="A39:J39"/>
    <mergeCell ref="O39:Q39"/>
    <mergeCell ref="T9:T12"/>
    <mergeCell ref="A36:B36"/>
    <mergeCell ref="AA11:AA12"/>
    <mergeCell ref="X9:X12"/>
    <mergeCell ref="U9:U12"/>
    <mergeCell ref="V9:V12"/>
    <mergeCell ref="A7:A12"/>
    <mergeCell ref="T7:AB7"/>
    <mergeCell ref="P11:P12"/>
    <mergeCell ref="Q11:Q12"/>
    <mergeCell ref="N8:S8"/>
    <mergeCell ref="T8:U8"/>
    <mergeCell ref="V8:AB8"/>
    <mergeCell ref="J9:M9"/>
    <mergeCell ref="B5:E5"/>
    <mergeCell ref="F5:L5"/>
    <mergeCell ref="B6:E6"/>
    <mergeCell ref="B7:B12"/>
    <mergeCell ref="C7:C12"/>
    <mergeCell ref="D7:E10"/>
    <mergeCell ref="G7:S7"/>
    <mergeCell ref="F7:F12"/>
    <mergeCell ref="D11:D12"/>
    <mergeCell ref="E11:E12"/>
    <mergeCell ref="G9:G12"/>
    <mergeCell ref="H9:H12"/>
    <mergeCell ref="I9:I12"/>
    <mergeCell ref="N9:N12"/>
    <mergeCell ref="O9:R9"/>
    <mergeCell ref="O11:O12"/>
  </mergeCells>
  <pageMargins left="0.15748031496062992" right="0.23622047244094491" top="0.51181102362204722" bottom="0.59055118110236227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48"/>
  <sheetViews>
    <sheetView view="pageBreakPreview" topLeftCell="A22" zoomScale="85" zoomScaleNormal="100" zoomScaleSheetLayoutView="85" workbookViewId="0">
      <selection activeCell="N29" sqref="N29"/>
    </sheetView>
  </sheetViews>
  <sheetFormatPr defaultRowHeight="15" x14ac:dyDescent="0.25"/>
  <cols>
    <col min="1" max="1" width="6.28515625" customWidth="1"/>
    <col min="2" max="2" width="20.140625" customWidth="1"/>
    <col min="3" max="3" width="9.140625" customWidth="1"/>
    <col min="4" max="5" width="5.42578125" customWidth="1"/>
    <col min="6" max="6" width="10.140625" style="109" customWidth="1"/>
    <col min="7" max="7" width="8.42578125" customWidth="1"/>
    <col min="8" max="8" width="8.28515625" style="109" customWidth="1"/>
    <col min="9" max="9" width="6.5703125" customWidth="1"/>
    <col min="10" max="10" width="5.42578125" customWidth="1"/>
    <col min="11" max="11" width="6.7109375" customWidth="1"/>
    <col min="12" max="12" width="6.5703125" customWidth="1"/>
    <col min="13" max="13" width="5.42578125" customWidth="1"/>
    <col min="14" max="15" width="5.5703125" customWidth="1"/>
    <col min="16" max="16" width="6.140625" customWidth="1"/>
    <col min="17" max="17" width="5.85546875" customWidth="1"/>
    <col min="18" max="18" width="5.140625" customWidth="1"/>
    <col min="19" max="19" width="10.85546875" style="109" customWidth="1"/>
    <col min="20" max="20" width="6.42578125" customWidth="1"/>
    <col min="21" max="21" width="5.7109375" customWidth="1"/>
    <col min="22" max="22" width="5.42578125" customWidth="1"/>
    <col min="23" max="23" width="7.85546875" style="109" customWidth="1"/>
    <col min="24" max="24" width="5.85546875" customWidth="1"/>
    <col min="25" max="25" width="5.140625" customWidth="1"/>
    <col min="26" max="26" width="6" customWidth="1"/>
    <col min="27" max="27" width="6.140625" customWidth="1"/>
    <col min="28" max="28" width="5.28515625" customWidth="1"/>
  </cols>
  <sheetData>
    <row r="1" spans="1:31" x14ac:dyDescent="0.25">
      <c r="A1" s="15"/>
      <c r="B1" s="15"/>
      <c r="C1" s="15"/>
      <c r="D1" s="15"/>
      <c r="E1" s="15"/>
      <c r="F1" s="107"/>
      <c r="G1" s="187"/>
      <c r="H1" s="187"/>
      <c r="I1" s="187"/>
      <c r="J1" s="15"/>
      <c r="K1" s="186" t="s">
        <v>160</v>
      </c>
      <c r="L1" s="186"/>
      <c r="M1" s="186"/>
      <c r="N1" s="186"/>
      <c r="O1" s="186"/>
      <c r="P1" s="186"/>
      <c r="Q1" s="186"/>
      <c r="R1" s="186"/>
      <c r="S1" s="186"/>
      <c r="T1" s="15"/>
      <c r="U1" s="15"/>
      <c r="V1" s="15"/>
      <c r="W1" s="107"/>
      <c r="X1" s="15"/>
      <c r="Y1" s="15"/>
      <c r="Z1" s="15"/>
      <c r="AA1" s="15"/>
      <c r="AB1" s="15"/>
      <c r="AC1" s="15"/>
      <c r="AD1" s="15"/>
      <c r="AE1" s="15"/>
    </row>
    <row r="2" spans="1:31" x14ac:dyDescent="0.25">
      <c r="A2" s="15"/>
      <c r="B2" s="15"/>
      <c r="C2" s="15"/>
      <c r="D2" s="15"/>
      <c r="E2" s="15"/>
      <c r="F2" s="107"/>
      <c r="G2" s="15"/>
      <c r="H2" s="107"/>
      <c r="I2" s="15"/>
      <c r="J2" s="15"/>
      <c r="K2" s="186" t="s">
        <v>254</v>
      </c>
      <c r="L2" s="186"/>
      <c r="M2" s="186"/>
      <c r="N2" s="186"/>
      <c r="O2" s="186"/>
      <c r="P2" s="186"/>
      <c r="Q2" s="186"/>
      <c r="R2" s="186"/>
      <c r="S2" s="186"/>
      <c r="T2" s="15"/>
      <c r="U2" s="15"/>
      <c r="V2" s="15"/>
      <c r="W2" s="107"/>
      <c r="X2" s="15"/>
      <c r="Y2" s="15"/>
      <c r="Z2" s="15"/>
      <c r="AA2" s="15"/>
      <c r="AB2" s="15"/>
      <c r="AC2" s="15"/>
      <c r="AD2" s="15"/>
      <c r="AE2" s="15"/>
    </row>
    <row r="3" spans="1:31" x14ac:dyDescent="0.25">
      <c r="A3" s="15"/>
      <c r="B3" s="15"/>
      <c r="C3" s="15"/>
      <c r="D3" s="15"/>
      <c r="E3" s="15"/>
      <c r="F3" s="107"/>
      <c r="G3" s="186"/>
      <c r="H3" s="186"/>
      <c r="I3" s="186"/>
      <c r="J3" s="15"/>
      <c r="K3" s="15"/>
      <c r="L3" s="15"/>
      <c r="M3" s="15"/>
      <c r="N3" s="15"/>
      <c r="O3" s="15"/>
      <c r="P3" s="15"/>
      <c r="Q3" s="15"/>
      <c r="R3" s="15"/>
      <c r="S3" s="107"/>
      <c r="T3" s="15"/>
      <c r="U3" s="15"/>
      <c r="V3" s="15"/>
      <c r="W3" s="107"/>
      <c r="X3" s="15"/>
      <c r="Y3" s="15"/>
      <c r="Z3" s="15"/>
      <c r="AA3" s="15"/>
      <c r="AB3" s="15"/>
      <c r="AC3" s="15"/>
      <c r="AD3" s="15"/>
      <c r="AE3" s="15"/>
    </row>
    <row r="4" spans="1:31" ht="18.75" customHeight="1" x14ac:dyDescent="0.25">
      <c r="A4" s="15"/>
      <c r="B4" s="15" t="s">
        <v>141</v>
      </c>
      <c r="C4" s="15"/>
      <c r="D4" s="15"/>
      <c r="E4" s="15"/>
      <c r="F4" s="188" t="s">
        <v>158</v>
      </c>
      <c r="G4" s="188"/>
      <c r="H4" s="188"/>
      <c r="I4" s="188"/>
      <c r="J4" s="188"/>
      <c r="K4" s="188"/>
      <c r="L4" s="188"/>
      <c r="M4" s="15"/>
      <c r="N4" s="15"/>
      <c r="O4" s="15"/>
      <c r="P4" s="15"/>
      <c r="Q4" s="15"/>
      <c r="R4" s="15"/>
      <c r="S4" s="107"/>
      <c r="T4" s="15"/>
      <c r="U4" s="15"/>
      <c r="V4" s="15"/>
      <c r="W4" s="107"/>
      <c r="X4" s="15"/>
      <c r="Y4" s="15"/>
      <c r="Z4" s="15"/>
      <c r="AA4" s="15"/>
      <c r="AB4" s="15"/>
      <c r="AC4" s="15"/>
      <c r="AD4" s="15"/>
      <c r="AE4" s="15"/>
    </row>
    <row r="5" spans="1:31" ht="18.75" customHeight="1" x14ac:dyDescent="0.25">
      <c r="A5" s="15"/>
      <c r="B5" s="187" t="s">
        <v>142</v>
      </c>
      <c r="C5" s="187"/>
      <c r="D5" s="187"/>
      <c r="E5" s="187"/>
      <c r="F5" s="195" t="s">
        <v>165</v>
      </c>
      <c r="G5" s="195"/>
      <c r="H5" s="195"/>
      <c r="I5" s="195"/>
      <c r="J5" s="195"/>
      <c r="K5" s="195"/>
      <c r="L5" s="195"/>
      <c r="M5" s="15"/>
      <c r="N5" s="15"/>
      <c r="O5" s="15"/>
      <c r="P5" s="15"/>
      <c r="Q5" s="15"/>
      <c r="R5" s="15"/>
      <c r="S5" s="107"/>
      <c r="T5" s="15"/>
      <c r="U5" s="15"/>
      <c r="V5" s="15"/>
      <c r="W5" s="107"/>
      <c r="X5" s="15"/>
      <c r="Y5" s="15"/>
      <c r="Z5" s="15"/>
      <c r="AA5" s="15"/>
      <c r="AB5" s="15"/>
      <c r="AC5" s="15"/>
      <c r="AD5" s="15"/>
      <c r="AE5" s="15"/>
    </row>
    <row r="6" spans="1:31" ht="15.75" thickBot="1" x14ac:dyDescent="0.3">
      <c r="A6" s="15"/>
      <c r="B6" s="187"/>
      <c r="C6" s="187"/>
      <c r="D6" s="187"/>
      <c r="E6" s="187"/>
      <c r="F6" s="107"/>
      <c r="G6" s="70"/>
      <c r="H6" s="103"/>
      <c r="I6" s="15"/>
      <c r="J6" s="15"/>
      <c r="K6" s="15"/>
      <c r="L6" s="15"/>
      <c r="M6" s="15"/>
      <c r="N6" s="15"/>
      <c r="O6" s="15"/>
      <c r="P6" s="15"/>
      <c r="Q6" s="15"/>
      <c r="R6" s="15"/>
      <c r="S6" s="107"/>
      <c r="T6" s="15"/>
      <c r="U6" s="15"/>
      <c r="V6" s="15"/>
      <c r="W6" s="107"/>
      <c r="X6" s="15"/>
      <c r="Y6" s="15"/>
      <c r="Z6" s="15"/>
      <c r="AA6" s="15"/>
      <c r="AB6" s="15"/>
      <c r="AC6" s="15"/>
      <c r="AD6" s="15"/>
      <c r="AE6" s="15"/>
    </row>
    <row r="7" spans="1:31" ht="15.75" customHeight="1" thickBot="1" x14ac:dyDescent="0.3">
      <c r="A7" s="166" t="s">
        <v>0</v>
      </c>
      <c r="B7" s="166" t="s">
        <v>143</v>
      </c>
      <c r="C7" s="166" t="s">
        <v>253</v>
      </c>
      <c r="D7" s="199" t="s">
        <v>144</v>
      </c>
      <c r="E7" s="200"/>
      <c r="F7" s="203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  <c r="AC7" s="15"/>
      <c r="AD7" s="15"/>
      <c r="AE7" s="15"/>
    </row>
    <row r="8" spans="1:31" ht="60.75" customHeight="1" thickBot="1" x14ac:dyDescent="0.3">
      <c r="A8" s="175"/>
      <c r="B8" s="175"/>
      <c r="C8" s="175"/>
      <c r="D8" s="201"/>
      <c r="E8" s="202"/>
      <c r="F8" s="204"/>
      <c r="G8" s="168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68" t="s">
        <v>288</v>
      </c>
      <c r="W8" s="185"/>
      <c r="X8" s="185"/>
      <c r="Y8" s="185"/>
      <c r="Z8" s="185"/>
      <c r="AA8" s="185"/>
      <c r="AB8" s="169"/>
      <c r="AC8" s="15"/>
      <c r="AD8" s="15"/>
      <c r="AE8" s="15"/>
    </row>
    <row r="9" spans="1:31" ht="26.25" customHeight="1" thickBot="1" x14ac:dyDescent="0.3">
      <c r="A9" s="175"/>
      <c r="B9" s="175"/>
      <c r="C9" s="175"/>
      <c r="D9" s="201"/>
      <c r="E9" s="202"/>
      <c r="F9" s="204"/>
      <c r="G9" s="166" t="s">
        <v>146</v>
      </c>
      <c r="H9" s="203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68" t="s">
        <v>2</v>
      </c>
      <c r="P9" s="185"/>
      <c r="Q9" s="185"/>
      <c r="R9" s="169"/>
      <c r="S9" s="203" t="s">
        <v>150</v>
      </c>
      <c r="T9" s="166" t="s">
        <v>146</v>
      </c>
      <c r="U9" s="166" t="s">
        <v>1</v>
      </c>
      <c r="V9" s="166" t="s">
        <v>146</v>
      </c>
      <c r="W9" s="203" t="s">
        <v>161</v>
      </c>
      <c r="X9" s="166" t="s">
        <v>157</v>
      </c>
      <c r="Y9" s="168" t="s">
        <v>2</v>
      </c>
      <c r="Z9" s="185"/>
      <c r="AA9" s="185"/>
      <c r="AB9" s="169"/>
      <c r="AC9" s="15"/>
      <c r="AD9" s="15"/>
      <c r="AE9" s="15"/>
    </row>
    <row r="10" spans="1:31" ht="23.25" customHeight="1" thickBot="1" x14ac:dyDescent="0.3">
      <c r="A10" s="218"/>
      <c r="B10" s="175"/>
      <c r="C10" s="175"/>
      <c r="D10" s="196"/>
      <c r="E10" s="198"/>
      <c r="F10" s="204"/>
      <c r="G10" s="175"/>
      <c r="H10" s="204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  <c r="AC10" s="15"/>
      <c r="AD10" s="15"/>
      <c r="AE10" s="15"/>
    </row>
    <row r="11" spans="1:31" ht="59.25" customHeight="1" x14ac:dyDescent="0.25">
      <c r="A11" s="218"/>
      <c r="B11" s="175"/>
      <c r="C11" s="175"/>
      <c r="D11" s="166" t="s">
        <v>255</v>
      </c>
      <c r="E11" s="166" t="s">
        <v>269</v>
      </c>
      <c r="F11" s="204"/>
      <c r="G11" s="175"/>
      <c r="H11" s="204"/>
      <c r="I11" s="175"/>
      <c r="J11" s="166" t="s">
        <v>149</v>
      </c>
      <c r="K11" s="166" t="s">
        <v>88</v>
      </c>
      <c r="L11" s="166" t="s">
        <v>4</v>
      </c>
      <c r="M11" s="175"/>
      <c r="N11" s="175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5"/>
      <c r="V11" s="175"/>
      <c r="W11" s="204"/>
      <c r="X11" s="175"/>
      <c r="Y11" s="166" t="s">
        <v>149</v>
      </c>
      <c r="Z11" s="166" t="s">
        <v>88</v>
      </c>
      <c r="AA11" s="166" t="s">
        <v>4</v>
      </c>
      <c r="AB11" s="175"/>
      <c r="AC11" s="15"/>
      <c r="AD11" s="15"/>
      <c r="AE11" s="15"/>
    </row>
    <row r="12" spans="1:31" ht="134.25" customHeight="1" thickBot="1" x14ac:dyDescent="0.3">
      <c r="A12" s="219"/>
      <c r="B12" s="167"/>
      <c r="C12" s="167"/>
      <c r="D12" s="167"/>
      <c r="E12" s="167"/>
      <c r="F12" s="211"/>
      <c r="G12" s="167"/>
      <c r="H12" s="211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211"/>
      <c r="T12" s="167"/>
      <c r="U12" s="167"/>
      <c r="V12" s="167"/>
      <c r="W12" s="211"/>
      <c r="X12" s="167"/>
      <c r="Y12" s="167"/>
      <c r="Z12" s="167"/>
      <c r="AA12" s="167"/>
      <c r="AB12" s="167"/>
      <c r="AC12" s="15"/>
      <c r="AD12" s="15"/>
      <c r="AE12" s="15"/>
    </row>
    <row r="13" spans="1:31" s="114" customFormat="1" ht="15.75" thickBot="1" x14ac:dyDescent="0.3">
      <c r="A13" s="148">
        <v>1</v>
      </c>
      <c r="B13" s="149">
        <v>2</v>
      </c>
      <c r="C13" s="148">
        <v>3</v>
      </c>
      <c r="D13" s="149">
        <v>4</v>
      </c>
      <c r="E13" s="149">
        <v>5</v>
      </c>
      <c r="F13" s="149">
        <v>6</v>
      </c>
      <c r="G13" s="149">
        <v>7</v>
      </c>
      <c r="H13" s="149">
        <v>8</v>
      </c>
      <c r="I13" s="149">
        <v>9</v>
      </c>
      <c r="J13" s="149">
        <v>10</v>
      </c>
      <c r="K13" s="149">
        <v>11</v>
      </c>
      <c r="L13" s="149">
        <v>12</v>
      </c>
      <c r="M13" s="149">
        <v>13</v>
      </c>
      <c r="N13" s="149">
        <v>14</v>
      </c>
      <c r="O13" s="149">
        <v>15</v>
      </c>
      <c r="P13" s="149">
        <v>16</v>
      </c>
      <c r="Q13" s="149">
        <v>17</v>
      </c>
      <c r="R13" s="149">
        <v>18</v>
      </c>
      <c r="S13" s="149">
        <v>19</v>
      </c>
      <c r="T13" s="149">
        <v>20</v>
      </c>
      <c r="U13" s="149">
        <v>21</v>
      </c>
      <c r="V13" s="149">
        <v>22</v>
      </c>
      <c r="W13" s="149">
        <v>23</v>
      </c>
      <c r="X13" s="149">
        <v>24</v>
      </c>
      <c r="Y13" s="149">
        <v>25</v>
      </c>
      <c r="Z13" s="149">
        <v>26</v>
      </c>
      <c r="AA13" s="149">
        <v>27</v>
      </c>
      <c r="AB13" s="149">
        <v>28</v>
      </c>
      <c r="AC13" s="150"/>
      <c r="AD13" s="150"/>
      <c r="AE13" s="150"/>
    </row>
    <row r="14" spans="1:31" ht="25.5" x14ac:dyDescent="0.25">
      <c r="A14" s="11"/>
      <c r="B14" s="71" t="s">
        <v>177</v>
      </c>
      <c r="C14" s="11"/>
      <c r="D14" s="11"/>
      <c r="E14" s="11"/>
      <c r="F14" s="105"/>
      <c r="G14" s="11"/>
      <c r="H14" s="10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  <c r="AC14" s="15"/>
      <c r="AD14" s="15"/>
      <c r="AE14" s="15"/>
    </row>
    <row r="15" spans="1:31" ht="42.75" customHeight="1" x14ac:dyDescent="0.25">
      <c r="A15" s="30">
        <v>1</v>
      </c>
      <c r="B15" s="158" t="s">
        <v>121</v>
      </c>
      <c r="C15" s="39">
        <v>32</v>
      </c>
      <c r="D15" s="8">
        <v>21</v>
      </c>
      <c r="E15" s="8">
        <v>113</v>
      </c>
      <c r="F15" s="39">
        <f>ROUNDDOWN((E15/C15),2)</f>
        <v>3.53</v>
      </c>
      <c r="G15" s="38">
        <v>7</v>
      </c>
      <c r="H15" s="39">
        <f>SUM(G15*100/D15)</f>
        <v>33.333333333333336</v>
      </c>
      <c r="I15" s="56"/>
      <c r="J15" s="8"/>
      <c r="K15" s="8"/>
      <c r="L15" s="8"/>
      <c r="M15" s="8"/>
      <c r="N15" s="57">
        <v>7</v>
      </c>
      <c r="O15" s="38"/>
      <c r="P15" s="38"/>
      <c r="Q15" s="38"/>
      <c r="R15" s="38"/>
      <c r="S15" s="106">
        <f t="shared" ref="S15:S40" si="0">SUM(N15*100/G15)</f>
        <v>100</v>
      </c>
      <c r="T15" s="37">
        <f>ROUNDDOWN((U15*E15/100),0)</f>
        <v>39</v>
      </c>
      <c r="U15" s="38">
        <v>35</v>
      </c>
      <c r="V15" s="38">
        <v>39</v>
      </c>
      <c r="W15" s="39">
        <f>SUM(V15*100/E15)</f>
        <v>34.513274336283189</v>
      </c>
      <c r="X15" s="59"/>
      <c r="Y15" s="59"/>
      <c r="Z15" s="59"/>
      <c r="AA15" s="59"/>
      <c r="AB15" s="59"/>
      <c r="AC15" s="15"/>
      <c r="AD15" s="15"/>
      <c r="AE15" s="15"/>
    </row>
    <row r="16" spans="1:31" ht="55.5" customHeight="1" x14ac:dyDescent="0.25">
      <c r="A16" s="30">
        <v>2</v>
      </c>
      <c r="B16" s="159" t="s">
        <v>133</v>
      </c>
      <c r="C16" s="80">
        <v>14.7</v>
      </c>
      <c r="D16" s="8">
        <v>26</v>
      </c>
      <c r="E16" s="8">
        <v>27</v>
      </c>
      <c r="F16" s="39">
        <f>ROUNDDOWN((E16/C16),2)</f>
        <v>1.83</v>
      </c>
      <c r="G16" s="38">
        <v>9</v>
      </c>
      <c r="H16" s="39">
        <f>SUM(G16*100/D16)</f>
        <v>34.615384615384613</v>
      </c>
      <c r="I16" s="56"/>
      <c r="J16" s="8"/>
      <c r="K16" s="8"/>
      <c r="L16" s="8"/>
      <c r="M16" s="8"/>
      <c r="N16" s="57">
        <v>8</v>
      </c>
      <c r="O16" s="38"/>
      <c r="P16" s="38"/>
      <c r="Q16" s="38"/>
      <c r="R16" s="38"/>
      <c r="S16" s="106">
        <f t="shared" si="0"/>
        <v>88.888888888888886</v>
      </c>
      <c r="T16" s="37">
        <f t="shared" ref="T16:T42" si="1">ROUNDDOWN((U16*E16/100),0)</f>
        <v>9</v>
      </c>
      <c r="U16" s="38">
        <v>35</v>
      </c>
      <c r="V16" s="38">
        <v>9</v>
      </c>
      <c r="W16" s="39">
        <f>SUM(V16*100/E16)</f>
        <v>33.333333333333336</v>
      </c>
      <c r="X16" s="59"/>
      <c r="Y16" s="59"/>
      <c r="Z16" s="59"/>
      <c r="AA16" s="59"/>
      <c r="AB16" s="59"/>
      <c r="AC16" s="15"/>
      <c r="AD16" s="15"/>
      <c r="AE16" s="15"/>
    </row>
    <row r="17" spans="1:31" ht="67.5" customHeight="1" x14ac:dyDescent="0.25">
      <c r="A17" s="30">
        <v>3</v>
      </c>
      <c r="B17" s="159" t="s">
        <v>184</v>
      </c>
      <c r="C17" s="32">
        <v>20.7</v>
      </c>
      <c r="D17" s="9">
        <v>45</v>
      </c>
      <c r="E17" s="9">
        <v>56</v>
      </c>
      <c r="F17" s="39">
        <f t="shared" ref="F17:F41" si="2">ROUNDDOWN((E17/C17),2)</f>
        <v>2.7</v>
      </c>
      <c r="G17" s="10">
        <v>15</v>
      </c>
      <c r="H17" s="39">
        <f t="shared" ref="H17:H33" si="3">SUM(G17*100/D17)</f>
        <v>33.333333333333336</v>
      </c>
      <c r="I17" s="34"/>
      <c r="J17" s="9"/>
      <c r="K17" s="9"/>
      <c r="L17" s="9"/>
      <c r="M17" s="9"/>
      <c r="N17" s="35">
        <v>15</v>
      </c>
      <c r="O17" s="10"/>
      <c r="P17" s="10"/>
      <c r="Q17" s="10"/>
      <c r="R17" s="10"/>
      <c r="S17" s="44">
        <f t="shared" si="0"/>
        <v>100</v>
      </c>
      <c r="T17" s="37">
        <f t="shared" si="1"/>
        <v>19</v>
      </c>
      <c r="U17" s="38">
        <v>35</v>
      </c>
      <c r="V17" s="10">
        <v>19</v>
      </c>
      <c r="W17" s="39">
        <f t="shared" ref="W17:W42" si="4">SUM(V17*100/E17)</f>
        <v>33.928571428571431</v>
      </c>
      <c r="X17" s="42"/>
      <c r="Y17" s="42"/>
      <c r="Z17" s="42"/>
      <c r="AA17" s="42"/>
      <c r="AB17" s="42"/>
      <c r="AC17" s="15"/>
      <c r="AD17" s="15"/>
      <c r="AE17" s="15"/>
    </row>
    <row r="18" spans="1:31" ht="55.5" customHeight="1" x14ac:dyDescent="0.25">
      <c r="A18" s="30">
        <v>4</v>
      </c>
      <c r="B18" s="159" t="s">
        <v>137</v>
      </c>
      <c r="C18" s="80">
        <v>44.83</v>
      </c>
      <c r="D18" s="9">
        <v>84</v>
      </c>
      <c r="E18" s="9">
        <v>90</v>
      </c>
      <c r="F18" s="39">
        <f t="shared" si="2"/>
        <v>2</v>
      </c>
      <c r="G18" s="10">
        <v>29</v>
      </c>
      <c r="H18" s="39">
        <f t="shared" si="3"/>
        <v>34.523809523809526</v>
      </c>
      <c r="I18" s="34"/>
      <c r="J18" s="9"/>
      <c r="K18" s="9"/>
      <c r="L18" s="9"/>
      <c r="M18" s="9"/>
      <c r="N18" s="35">
        <v>3</v>
      </c>
      <c r="O18" s="10"/>
      <c r="P18" s="10"/>
      <c r="Q18" s="10"/>
      <c r="R18" s="10"/>
      <c r="S18" s="44">
        <f t="shared" si="0"/>
        <v>10.344827586206897</v>
      </c>
      <c r="T18" s="37">
        <f t="shared" si="1"/>
        <v>31</v>
      </c>
      <c r="U18" s="38">
        <v>35</v>
      </c>
      <c r="V18" s="10">
        <v>31</v>
      </c>
      <c r="W18" s="39">
        <f t="shared" si="4"/>
        <v>34.444444444444443</v>
      </c>
      <c r="X18" s="42"/>
      <c r="Y18" s="42"/>
      <c r="Z18" s="42"/>
      <c r="AA18" s="42"/>
      <c r="AB18" s="42"/>
      <c r="AC18" s="15"/>
      <c r="AD18" s="15"/>
      <c r="AE18" s="15"/>
    </row>
    <row r="19" spans="1:31" ht="77.25" customHeight="1" x14ac:dyDescent="0.25">
      <c r="A19" s="30">
        <v>5</v>
      </c>
      <c r="B19" s="159" t="s">
        <v>136</v>
      </c>
      <c r="C19" s="32">
        <v>54.24</v>
      </c>
      <c r="D19" s="9">
        <v>54</v>
      </c>
      <c r="E19" s="9">
        <v>57</v>
      </c>
      <c r="F19" s="39">
        <f t="shared" si="2"/>
        <v>1.05</v>
      </c>
      <c r="G19" s="10">
        <v>16</v>
      </c>
      <c r="H19" s="39">
        <f t="shared" si="3"/>
        <v>29.62962962962963</v>
      </c>
      <c r="I19" s="34"/>
      <c r="J19" s="9"/>
      <c r="K19" s="9"/>
      <c r="L19" s="9"/>
      <c r="M19" s="9"/>
      <c r="N19" s="35">
        <v>3</v>
      </c>
      <c r="O19" s="10"/>
      <c r="P19" s="10"/>
      <c r="Q19" s="10"/>
      <c r="R19" s="10"/>
      <c r="S19" s="44">
        <f t="shared" si="0"/>
        <v>18.75</v>
      </c>
      <c r="T19" s="37">
        <f t="shared" si="1"/>
        <v>19</v>
      </c>
      <c r="U19" s="38">
        <v>35</v>
      </c>
      <c r="V19" s="10">
        <v>19</v>
      </c>
      <c r="W19" s="39">
        <f t="shared" si="4"/>
        <v>33.333333333333336</v>
      </c>
      <c r="X19" s="42"/>
      <c r="Y19" s="42"/>
      <c r="Z19" s="42"/>
      <c r="AA19" s="42"/>
      <c r="AB19" s="42"/>
      <c r="AC19" s="15"/>
      <c r="AD19" s="15"/>
      <c r="AE19" s="15"/>
    </row>
    <row r="20" spans="1:31" ht="43.5" customHeight="1" x14ac:dyDescent="0.25">
      <c r="A20" s="30">
        <v>6</v>
      </c>
      <c r="B20" s="159" t="s">
        <v>173</v>
      </c>
      <c r="C20" s="80">
        <v>43.6</v>
      </c>
      <c r="D20" s="9">
        <v>84</v>
      </c>
      <c r="E20" s="9">
        <v>88</v>
      </c>
      <c r="F20" s="39">
        <f t="shared" si="2"/>
        <v>2.0099999999999998</v>
      </c>
      <c r="G20" s="10">
        <v>25</v>
      </c>
      <c r="H20" s="39">
        <f t="shared" si="3"/>
        <v>29.761904761904763</v>
      </c>
      <c r="I20" s="34"/>
      <c r="J20" s="9"/>
      <c r="K20" s="9"/>
      <c r="L20" s="9"/>
      <c r="M20" s="9"/>
      <c r="N20" s="35">
        <v>21</v>
      </c>
      <c r="O20" s="10"/>
      <c r="P20" s="10"/>
      <c r="Q20" s="10"/>
      <c r="R20" s="10"/>
      <c r="S20" s="44">
        <f t="shared" si="0"/>
        <v>84</v>
      </c>
      <c r="T20" s="37">
        <f t="shared" si="1"/>
        <v>30</v>
      </c>
      <c r="U20" s="38">
        <v>35</v>
      </c>
      <c r="V20" s="10">
        <v>30</v>
      </c>
      <c r="W20" s="39">
        <f t="shared" si="4"/>
        <v>34.090909090909093</v>
      </c>
      <c r="X20" s="42"/>
      <c r="Y20" s="42"/>
      <c r="Z20" s="42"/>
      <c r="AA20" s="42"/>
      <c r="AB20" s="42"/>
      <c r="AC20" s="15"/>
      <c r="AD20" s="15"/>
      <c r="AE20" s="15"/>
    </row>
    <row r="21" spans="1:31" ht="52.5" customHeight="1" x14ac:dyDescent="0.25">
      <c r="A21" s="30">
        <v>7</v>
      </c>
      <c r="B21" s="31" t="s">
        <v>128</v>
      </c>
      <c r="C21" s="32">
        <v>56.1</v>
      </c>
      <c r="D21" s="9">
        <v>54</v>
      </c>
      <c r="E21" s="9">
        <v>44</v>
      </c>
      <c r="F21" s="39">
        <f t="shared" si="2"/>
        <v>0.78</v>
      </c>
      <c r="G21" s="10">
        <v>18</v>
      </c>
      <c r="H21" s="39">
        <f t="shared" si="3"/>
        <v>33.333333333333336</v>
      </c>
      <c r="I21" s="34"/>
      <c r="J21" s="9"/>
      <c r="K21" s="9"/>
      <c r="L21" s="9"/>
      <c r="M21" s="9"/>
      <c r="N21" s="35">
        <v>8</v>
      </c>
      <c r="O21" s="10"/>
      <c r="P21" s="10"/>
      <c r="Q21" s="10"/>
      <c r="R21" s="10"/>
      <c r="S21" s="44">
        <f t="shared" si="0"/>
        <v>44.444444444444443</v>
      </c>
      <c r="T21" s="37">
        <f t="shared" si="1"/>
        <v>15</v>
      </c>
      <c r="U21" s="38">
        <v>35</v>
      </c>
      <c r="V21" s="10">
        <v>15</v>
      </c>
      <c r="W21" s="39">
        <f t="shared" si="4"/>
        <v>34.090909090909093</v>
      </c>
      <c r="X21" s="42"/>
      <c r="Y21" s="42"/>
      <c r="Z21" s="42"/>
      <c r="AA21" s="42"/>
      <c r="AB21" s="42"/>
      <c r="AC21" s="15"/>
      <c r="AD21" s="15"/>
      <c r="AE21" s="15"/>
    </row>
    <row r="22" spans="1:31" ht="78.75" customHeight="1" x14ac:dyDescent="0.25">
      <c r="A22" s="30">
        <v>8</v>
      </c>
      <c r="B22" s="159" t="s">
        <v>120</v>
      </c>
      <c r="C22" s="80">
        <v>142.22999999999999</v>
      </c>
      <c r="D22" s="9">
        <v>276</v>
      </c>
      <c r="E22" s="9">
        <v>286</v>
      </c>
      <c r="F22" s="39">
        <f t="shared" si="2"/>
        <v>2.0099999999999998</v>
      </c>
      <c r="G22" s="10">
        <v>41</v>
      </c>
      <c r="H22" s="39">
        <f t="shared" si="3"/>
        <v>14.855072463768115</v>
      </c>
      <c r="I22" s="34"/>
      <c r="J22" s="9"/>
      <c r="K22" s="9"/>
      <c r="L22" s="9"/>
      <c r="M22" s="9"/>
      <c r="N22" s="35">
        <v>18</v>
      </c>
      <c r="O22" s="10"/>
      <c r="P22" s="10"/>
      <c r="Q22" s="10"/>
      <c r="R22" s="10"/>
      <c r="S22" s="44">
        <f t="shared" si="0"/>
        <v>43.902439024390247</v>
      </c>
      <c r="T22" s="37">
        <f t="shared" si="1"/>
        <v>100</v>
      </c>
      <c r="U22" s="38">
        <v>35</v>
      </c>
      <c r="V22" s="10">
        <v>30</v>
      </c>
      <c r="W22" s="39">
        <f t="shared" si="4"/>
        <v>10.48951048951049</v>
      </c>
      <c r="X22" s="42"/>
      <c r="Y22" s="42"/>
      <c r="Z22" s="42"/>
      <c r="AA22" s="42"/>
      <c r="AB22" s="42"/>
      <c r="AC22" s="15"/>
      <c r="AD22" s="15"/>
      <c r="AE22" s="15"/>
    </row>
    <row r="23" spans="1:31" ht="54" customHeight="1" x14ac:dyDescent="0.25">
      <c r="A23" s="30">
        <v>9</v>
      </c>
      <c r="B23" s="159" t="s">
        <v>129</v>
      </c>
      <c r="C23" s="80">
        <v>38.130000000000003</v>
      </c>
      <c r="D23" s="9">
        <v>69</v>
      </c>
      <c r="E23" s="9">
        <v>82</v>
      </c>
      <c r="F23" s="39">
        <f t="shared" si="2"/>
        <v>2.15</v>
      </c>
      <c r="G23" s="10">
        <v>24</v>
      </c>
      <c r="H23" s="39">
        <f t="shared" si="3"/>
        <v>34.782608695652172</v>
      </c>
      <c r="I23" s="34"/>
      <c r="J23" s="9"/>
      <c r="K23" s="9"/>
      <c r="L23" s="9"/>
      <c r="M23" s="9"/>
      <c r="N23" s="35">
        <v>23</v>
      </c>
      <c r="O23" s="10"/>
      <c r="P23" s="10"/>
      <c r="Q23" s="10"/>
      <c r="R23" s="10"/>
      <c r="S23" s="44">
        <f t="shared" si="0"/>
        <v>95.833333333333329</v>
      </c>
      <c r="T23" s="37">
        <f t="shared" si="1"/>
        <v>28</v>
      </c>
      <c r="U23" s="38">
        <v>35</v>
      </c>
      <c r="V23" s="10">
        <v>28</v>
      </c>
      <c r="W23" s="39">
        <f t="shared" si="4"/>
        <v>34.146341463414636</v>
      </c>
      <c r="X23" s="42"/>
      <c r="Y23" s="42"/>
      <c r="Z23" s="42"/>
      <c r="AA23" s="42"/>
      <c r="AB23" s="42"/>
      <c r="AC23" s="15"/>
      <c r="AD23" s="15"/>
      <c r="AE23" s="15"/>
    </row>
    <row r="24" spans="1:31" ht="67.5" customHeight="1" x14ac:dyDescent="0.25">
      <c r="A24" s="30">
        <v>10</v>
      </c>
      <c r="B24" s="159" t="s">
        <v>99</v>
      </c>
      <c r="C24" s="32">
        <v>111.9</v>
      </c>
      <c r="D24" s="9">
        <v>362</v>
      </c>
      <c r="E24" s="9">
        <v>362</v>
      </c>
      <c r="F24" s="39">
        <f t="shared" si="2"/>
        <v>3.23</v>
      </c>
      <c r="G24" s="10">
        <v>81</v>
      </c>
      <c r="H24" s="39">
        <f t="shared" si="3"/>
        <v>22.375690607734807</v>
      </c>
      <c r="I24" s="34"/>
      <c r="J24" s="9"/>
      <c r="K24" s="9"/>
      <c r="L24" s="9"/>
      <c r="M24" s="9"/>
      <c r="N24" s="35">
        <v>79</v>
      </c>
      <c r="O24" s="10"/>
      <c r="P24" s="10"/>
      <c r="Q24" s="10"/>
      <c r="R24" s="10"/>
      <c r="S24" s="44">
        <f t="shared" si="0"/>
        <v>97.53086419753086</v>
      </c>
      <c r="T24" s="37">
        <f t="shared" si="1"/>
        <v>126</v>
      </c>
      <c r="U24" s="38">
        <v>35</v>
      </c>
      <c r="V24" s="10">
        <v>126</v>
      </c>
      <c r="W24" s="39">
        <f t="shared" si="4"/>
        <v>34.806629834254146</v>
      </c>
      <c r="X24" s="42"/>
      <c r="Y24" s="42"/>
      <c r="Z24" s="42"/>
      <c r="AA24" s="42"/>
      <c r="AB24" s="42"/>
      <c r="AC24" s="15"/>
      <c r="AD24" s="15"/>
      <c r="AE24" s="15"/>
    </row>
    <row r="25" spans="1:31" ht="57.75" customHeight="1" x14ac:dyDescent="0.25">
      <c r="A25" s="30">
        <v>11</v>
      </c>
      <c r="B25" s="31" t="s">
        <v>266</v>
      </c>
      <c r="C25" s="32">
        <v>171.4</v>
      </c>
      <c r="D25" s="9">
        <v>660</v>
      </c>
      <c r="E25" s="9">
        <v>660</v>
      </c>
      <c r="F25" s="39">
        <f t="shared" si="2"/>
        <v>3.85</v>
      </c>
      <c r="G25" s="10">
        <v>243</v>
      </c>
      <c r="H25" s="39">
        <f t="shared" si="3"/>
        <v>36.81818181818182</v>
      </c>
      <c r="I25" s="34"/>
      <c r="J25" s="9"/>
      <c r="K25" s="9"/>
      <c r="L25" s="9"/>
      <c r="M25" s="9"/>
      <c r="N25" s="35">
        <v>243</v>
      </c>
      <c r="O25" s="10"/>
      <c r="P25" s="10"/>
      <c r="Q25" s="10"/>
      <c r="R25" s="10"/>
      <c r="S25" s="44">
        <f>SUM(N25*100/G25)</f>
        <v>100</v>
      </c>
      <c r="T25" s="37">
        <f t="shared" si="1"/>
        <v>231</v>
      </c>
      <c r="U25" s="38">
        <v>35</v>
      </c>
      <c r="V25" s="10">
        <v>231</v>
      </c>
      <c r="W25" s="39">
        <f t="shared" si="4"/>
        <v>35</v>
      </c>
      <c r="X25" s="42"/>
      <c r="Y25" s="42"/>
      <c r="Z25" s="42"/>
      <c r="AA25" s="42"/>
      <c r="AB25" s="42"/>
      <c r="AC25" s="15"/>
      <c r="AD25" s="15"/>
      <c r="AE25" s="15"/>
    </row>
    <row r="26" spans="1:31" ht="57.75" customHeight="1" x14ac:dyDescent="0.25">
      <c r="A26" s="30">
        <v>12</v>
      </c>
      <c r="B26" s="31" t="s">
        <v>267</v>
      </c>
      <c r="C26" s="32">
        <v>41.6</v>
      </c>
      <c r="D26" s="9">
        <v>173</v>
      </c>
      <c r="E26" s="9">
        <v>173</v>
      </c>
      <c r="F26" s="39">
        <f t="shared" si="2"/>
        <v>4.1500000000000004</v>
      </c>
      <c r="G26" s="10">
        <v>60</v>
      </c>
      <c r="H26" s="39">
        <v>0</v>
      </c>
      <c r="I26" s="34"/>
      <c r="J26" s="9"/>
      <c r="K26" s="9"/>
      <c r="L26" s="9"/>
      <c r="M26" s="9"/>
      <c r="N26" s="35">
        <v>60</v>
      </c>
      <c r="O26" s="10"/>
      <c r="P26" s="10"/>
      <c r="Q26" s="10"/>
      <c r="R26" s="10"/>
      <c r="S26" s="44">
        <f>SUM(N26*100/G26)</f>
        <v>100</v>
      </c>
      <c r="T26" s="37">
        <f t="shared" si="1"/>
        <v>60</v>
      </c>
      <c r="U26" s="38">
        <v>35</v>
      </c>
      <c r="V26" s="10">
        <v>60</v>
      </c>
      <c r="W26" s="39">
        <f t="shared" si="4"/>
        <v>34.682080924855491</v>
      </c>
      <c r="X26" s="42"/>
      <c r="Y26" s="42"/>
      <c r="Z26" s="42"/>
      <c r="AA26" s="42"/>
      <c r="AB26" s="42"/>
      <c r="AC26" s="15"/>
      <c r="AD26" s="15"/>
      <c r="AE26" s="15"/>
    </row>
    <row r="27" spans="1:31" ht="69" customHeight="1" x14ac:dyDescent="0.25">
      <c r="A27" s="30">
        <v>13</v>
      </c>
      <c r="B27" s="159" t="s">
        <v>229</v>
      </c>
      <c r="C27" s="32">
        <v>45</v>
      </c>
      <c r="D27" s="9">
        <v>162</v>
      </c>
      <c r="E27" s="9">
        <v>152</v>
      </c>
      <c r="F27" s="39">
        <f t="shared" si="2"/>
        <v>3.37</v>
      </c>
      <c r="G27" s="10">
        <v>55</v>
      </c>
      <c r="H27" s="39">
        <f t="shared" si="3"/>
        <v>33.950617283950621</v>
      </c>
      <c r="I27" s="34"/>
      <c r="J27" s="9"/>
      <c r="K27" s="9"/>
      <c r="L27" s="9"/>
      <c r="M27" s="9"/>
      <c r="N27" s="35">
        <v>54</v>
      </c>
      <c r="O27" s="10"/>
      <c r="P27" s="10"/>
      <c r="Q27" s="10"/>
      <c r="R27" s="10"/>
      <c r="S27" s="44">
        <f t="shared" si="0"/>
        <v>98.181818181818187</v>
      </c>
      <c r="T27" s="37">
        <f t="shared" si="1"/>
        <v>53</v>
      </c>
      <c r="U27" s="38">
        <v>35</v>
      </c>
      <c r="V27" s="10">
        <v>53</v>
      </c>
      <c r="W27" s="39">
        <f t="shared" si="4"/>
        <v>34.868421052631582</v>
      </c>
      <c r="X27" s="42"/>
      <c r="Y27" s="42"/>
      <c r="Z27" s="42"/>
      <c r="AA27" s="42"/>
      <c r="AB27" s="42"/>
      <c r="AC27" s="15"/>
      <c r="AD27" s="15"/>
      <c r="AE27" s="15"/>
    </row>
    <row r="28" spans="1:31" ht="89.25" x14ac:dyDescent="0.25">
      <c r="A28" s="30">
        <v>14</v>
      </c>
      <c r="B28" s="159" t="s">
        <v>228</v>
      </c>
      <c r="C28" s="32">
        <v>46.61</v>
      </c>
      <c r="D28" s="9">
        <v>132</v>
      </c>
      <c r="E28" s="9">
        <v>148</v>
      </c>
      <c r="F28" s="39">
        <f t="shared" si="2"/>
        <v>3.17</v>
      </c>
      <c r="G28" s="10">
        <v>46</v>
      </c>
      <c r="H28" s="39">
        <f t="shared" si="3"/>
        <v>34.848484848484851</v>
      </c>
      <c r="I28" s="34"/>
      <c r="J28" s="9"/>
      <c r="K28" s="9"/>
      <c r="L28" s="9"/>
      <c r="M28" s="9"/>
      <c r="N28" s="35">
        <v>51</v>
      </c>
      <c r="O28" s="10"/>
      <c r="P28" s="10"/>
      <c r="Q28" s="10"/>
      <c r="R28" s="10"/>
      <c r="S28" s="44">
        <f t="shared" si="0"/>
        <v>110.8695652173913</v>
      </c>
      <c r="T28" s="37">
        <f t="shared" si="1"/>
        <v>51</v>
      </c>
      <c r="U28" s="38">
        <v>35</v>
      </c>
      <c r="V28" s="10">
        <v>51</v>
      </c>
      <c r="W28" s="39">
        <f t="shared" si="4"/>
        <v>34.45945945945946</v>
      </c>
      <c r="X28" s="42"/>
      <c r="Y28" s="42"/>
      <c r="Z28" s="42"/>
      <c r="AA28" s="42"/>
      <c r="AB28" s="42"/>
      <c r="AC28" s="15"/>
      <c r="AD28" s="15"/>
      <c r="AE28" s="15"/>
    </row>
    <row r="29" spans="1:31" ht="89.25" x14ac:dyDescent="0.25">
      <c r="A29" s="30">
        <v>15</v>
      </c>
      <c r="B29" s="159" t="s">
        <v>223</v>
      </c>
      <c r="C29" s="32">
        <v>39.42</v>
      </c>
      <c r="D29" s="9">
        <v>107</v>
      </c>
      <c r="E29" s="9">
        <v>129</v>
      </c>
      <c r="F29" s="39">
        <f t="shared" si="2"/>
        <v>3.27</v>
      </c>
      <c r="G29" s="10">
        <v>37</v>
      </c>
      <c r="H29" s="39">
        <f t="shared" si="3"/>
        <v>34.579439252336449</v>
      </c>
      <c r="I29" s="34"/>
      <c r="J29" s="9"/>
      <c r="K29" s="9"/>
      <c r="L29" s="9"/>
      <c r="M29" s="9"/>
      <c r="N29" s="35">
        <v>37</v>
      </c>
      <c r="O29" s="10"/>
      <c r="P29" s="10"/>
      <c r="Q29" s="10"/>
      <c r="R29" s="10"/>
      <c r="S29" s="44">
        <f t="shared" si="0"/>
        <v>100</v>
      </c>
      <c r="T29" s="37">
        <f t="shared" si="1"/>
        <v>45</v>
      </c>
      <c r="U29" s="38">
        <v>35</v>
      </c>
      <c r="V29" s="10">
        <v>45</v>
      </c>
      <c r="W29" s="39">
        <f t="shared" si="4"/>
        <v>34.883720930232556</v>
      </c>
      <c r="X29" s="42"/>
      <c r="Y29" s="42"/>
      <c r="Z29" s="42"/>
      <c r="AA29" s="42"/>
      <c r="AB29" s="42"/>
      <c r="AC29" s="15"/>
      <c r="AD29" s="15"/>
      <c r="AE29" s="15"/>
    </row>
    <row r="30" spans="1:31" ht="52.5" customHeight="1" x14ac:dyDescent="0.25">
      <c r="A30" s="30">
        <v>16</v>
      </c>
      <c r="B30" s="159" t="s">
        <v>227</v>
      </c>
      <c r="C30" s="80">
        <v>43.89</v>
      </c>
      <c r="D30" s="9">
        <v>45</v>
      </c>
      <c r="E30" s="9">
        <v>45</v>
      </c>
      <c r="F30" s="39">
        <f t="shared" si="2"/>
        <v>1.02</v>
      </c>
      <c r="G30" s="10">
        <v>15</v>
      </c>
      <c r="H30" s="39">
        <f t="shared" si="3"/>
        <v>33.333333333333336</v>
      </c>
      <c r="I30" s="34"/>
      <c r="J30" s="9"/>
      <c r="K30" s="9"/>
      <c r="L30" s="9"/>
      <c r="M30" s="9"/>
      <c r="N30" s="35">
        <v>0</v>
      </c>
      <c r="O30" s="10"/>
      <c r="P30" s="10"/>
      <c r="Q30" s="10"/>
      <c r="R30" s="10"/>
      <c r="S30" s="44">
        <f t="shared" si="0"/>
        <v>0</v>
      </c>
      <c r="T30" s="37">
        <f t="shared" si="1"/>
        <v>15</v>
      </c>
      <c r="U30" s="38">
        <v>35</v>
      </c>
      <c r="V30" s="10">
        <v>15</v>
      </c>
      <c r="W30" s="39">
        <f t="shared" si="4"/>
        <v>33.333333333333336</v>
      </c>
      <c r="X30" s="42"/>
      <c r="Y30" s="42"/>
      <c r="Z30" s="42"/>
      <c r="AA30" s="42"/>
      <c r="AB30" s="42"/>
      <c r="AC30" s="15"/>
      <c r="AD30" s="15"/>
      <c r="AE30" s="15"/>
    </row>
    <row r="31" spans="1:31" ht="76.5" x14ac:dyDescent="0.25">
      <c r="A31" s="30">
        <v>17</v>
      </c>
      <c r="B31" s="159" t="s">
        <v>226</v>
      </c>
      <c r="C31" s="32">
        <v>40.11</v>
      </c>
      <c r="D31" s="9">
        <v>96</v>
      </c>
      <c r="E31" s="9">
        <v>92</v>
      </c>
      <c r="F31" s="39">
        <f t="shared" ref="F31:F32" si="5">ROUNDDOWN((E31/C31),2)</f>
        <v>2.29</v>
      </c>
      <c r="G31" s="10">
        <v>33</v>
      </c>
      <c r="H31" s="39">
        <f t="shared" ref="H31:H32" si="6">SUM(G31*100/D31)</f>
        <v>34.375</v>
      </c>
      <c r="I31" s="34"/>
      <c r="J31" s="9"/>
      <c r="K31" s="9"/>
      <c r="L31" s="9"/>
      <c r="M31" s="9"/>
      <c r="N31" s="35">
        <v>32</v>
      </c>
      <c r="O31" s="10"/>
      <c r="P31" s="10"/>
      <c r="Q31" s="10"/>
      <c r="R31" s="10"/>
      <c r="S31" s="44">
        <f t="shared" ref="S31:S32" si="7">SUM(N31*100/G31)</f>
        <v>96.969696969696969</v>
      </c>
      <c r="T31" s="37">
        <f t="shared" ref="T31:T32" si="8">ROUNDDOWN((U31*E31/100),0)</f>
        <v>32</v>
      </c>
      <c r="U31" s="38">
        <v>35</v>
      </c>
      <c r="V31" s="10">
        <v>32</v>
      </c>
      <c r="W31" s="39">
        <f t="shared" ref="W31:W32" si="9">SUM(V31*100/E31)</f>
        <v>34.782608695652172</v>
      </c>
      <c r="X31" s="42"/>
      <c r="Y31" s="42"/>
      <c r="Z31" s="42"/>
      <c r="AA31" s="42"/>
      <c r="AB31" s="42"/>
      <c r="AC31" s="15"/>
      <c r="AD31" s="15"/>
      <c r="AE31" s="15"/>
    </row>
    <row r="32" spans="1:31" ht="76.5" x14ac:dyDescent="0.25">
      <c r="A32" s="30">
        <v>18</v>
      </c>
      <c r="B32" s="159" t="s">
        <v>225</v>
      </c>
      <c r="C32" s="32">
        <v>85.87</v>
      </c>
      <c r="D32" s="9">
        <v>300</v>
      </c>
      <c r="E32" s="9">
        <v>252</v>
      </c>
      <c r="F32" s="39">
        <f t="shared" si="5"/>
        <v>2.93</v>
      </c>
      <c r="G32" s="10">
        <v>105</v>
      </c>
      <c r="H32" s="39">
        <f t="shared" si="6"/>
        <v>35</v>
      </c>
      <c r="I32" s="34"/>
      <c r="J32" s="9"/>
      <c r="K32" s="9"/>
      <c r="L32" s="9"/>
      <c r="M32" s="9"/>
      <c r="N32" s="35">
        <v>102</v>
      </c>
      <c r="O32" s="10"/>
      <c r="P32" s="10"/>
      <c r="Q32" s="10"/>
      <c r="R32" s="10"/>
      <c r="S32" s="44">
        <f t="shared" si="7"/>
        <v>97.142857142857139</v>
      </c>
      <c r="T32" s="37">
        <f t="shared" si="8"/>
        <v>88</v>
      </c>
      <c r="U32" s="38">
        <v>35</v>
      </c>
      <c r="V32" s="10">
        <v>88</v>
      </c>
      <c r="W32" s="39">
        <f t="shared" si="9"/>
        <v>34.920634920634917</v>
      </c>
      <c r="X32" s="42"/>
      <c r="Y32" s="42"/>
      <c r="Z32" s="42"/>
      <c r="AA32" s="42"/>
      <c r="AB32" s="42"/>
      <c r="AC32" s="15"/>
      <c r="AD32" s="15"/>
      <c r="AE32" s="15"/>
    </row>
    <row r="33" spans="1:31" ht="53.25" customHeight="1" x14ac:dyDescent="0.25">
      <c r="A33" s="30">
        <v>19</v>
      </c>
      <c r="B33" s="159" t="s">
        <v>224</v>
      </c>
      <c r="C33" s="32">
        <v>35.299999999999997</v>
      </c>
      <c r="D33" s="9">
        <v>113</v>
      </c>
      <c r="E33" s="9">
        <v>107</v>
      </c>
      <c r="F33" s="39">
        <f t="shared" si="2"/>
        <v>3.03</v>
      </c>
      <c r="G33" s="10">
        <v>16</v>
      </c>
      <c r="H33" s="39">
        <f t="shared" si="3"/>
        <v>14.159292035398231</v>
      </c>
      <c r="I33" s="34"/>
      <c r="J33" s="9"/>
      <c r="K33" s="9"/>
      <c r="L33" s="9"/>
      <c r="M33" s="9"/>
      <c r="N33" s="35">
        <v>0</v>
      </c>
      <c r="O33" s="10"/>
      <c r="P33" s="10"/>
      <c r="Q33" s="10"/>
      <c r="R33" s="10"/>
      <c r="S33" s="44">
        <f t="shared" si="0"/>
        <v>0</v>
      </c>
      <c r="T33" s="37">
        <f t="shared" si="1"/>
        <v>37</v>
      </c>
      <c r="U33" s="38">
        <v>35</v>
      </c>
      <c r="V33" s="10">
        <v>4</v>
      </c>
      <c r="W33" s="39">
        <f t="shared" si="4"/>
        <v>3.7383177570093458</v>
      </c>
      <c r="X33" s="42"/>
      <c r="Y33" s="42"/>
      <c r="Z33" s="42"/>
      <c r="AA33" s="42"/>
      <c r="AB33" s="42"/>
      <c r="AC33" s="15"/>
      <c r="AD33" s="15"/>
      <c r="AE33" s="15"/>
    </row>
    <row r="34" spans="1:31" ht="42" customHeight="1" x14ac:dyDescent="0.25">
      <c r="A34" s="30">
        <v>20</v>
      </c>
      <c r="B34" s="159" t="s">
        <v>171</v>
      </c>
      <c r="C34" s="32">
        <v>49.7</v>
      </c>
      <c r="D34" s="9">
        <v>114</v>
      </c>
      <c r="E34" s="9">
        <v>95</v>
      </c>
      <c r="F34" s="39">
        <f t="shared" si="2"/>
        <v>1.91</v>
      </c>
      <c r="G34" s="10">
        <v>25</v>
      </c>
      <c r="H34" s="39">
        <f>SUM(G34*100/D34)</f>
        <v>21.92982456140351</v>
      </c>
      <c r="I34" s="34"/>
      <c r="J34" s="9"/>
      <c r="K34" s="9"/>
      <c r="L34" s="9"/>
      <c r="M34" s="9"/>
      <c r="N34" s="35">
        <v>5</v>
      </c>
      <c r="O34" s="10"/>
      <c r="P34" s="10"/>
      <c r="Q34" s="10"/>
      <c r="R34" s="10"/>
      <c r="S34" s="44">
        <f>SUM(N34*100/G34)</f>
        <v>20</v>
      </c>
      <c r="T34" s="37">
        <f>ROUNDDOWN((U34*E34/100),0)</f>
        <v>33</v>
      </c>
      <c r="U34" s="38">
        <v>35</v>
      </c>
      <c r="V34" s="10">
        <v>25</v>
      </c>
      <c r="W34" s="39">
        <f t="shared" si="4"/>
        <v>26.315789473684209</v>
      </c>
      <c r="X34" s="42"/>
      <c r="Y34" s="42"/>
      <c r="Z34" s="42"/>
      <c r="AA34" s="42"/>
      <c r="AB34" s="42"/>
      <c r="AC34" s="15"/>
      <c r="AD34" s="15"/>
      <c r="AE34" s="15"/>
    </row>
    <row r="35" spans="1:31" ht="42" customHeight="1" x14ac:dyDescent="0.25">
      <c r="A35" s="30">
        <v>21</v>
      </c>
      <c r="B35" s="159" t="s">
        <v>170</v>
      </c>
      <c r="C35" s="80">
        <v>28.9</v>
      </c>
      <c r="D35" s="9">
        <v>71</v>
      </c>
      <c r="E35" s="9">
        <v>84</v>
      </c>
      <c r="F35" s="39">
        <f t="shared" ref="F35" si="10">ROUNDDOWN((E35/C35),2)</f>
        <v>2.9</v>
      </c>
      <c r="G35" s="10">
        <v>24</v>
      </c>
      <c r="H35" s="39">
        <f t="shared" ref="H35" si="11">SUM(G35*100/D35)</f>
        <v>33.802816901408448</v>
      </c>
      <c r="I35" s="34"/>
      <c r="J35" s="9"/>
      <c r="K35" s="9"/>
      <c r="L35" s="9"/>
      <c r="M35" s="9"/>
      <c r="N35" s="35">
        <v>24</v>
      </c>
      <c r="O35" s="10"/>
      <c r="P35" s="10"/>
      <c r="Q35" s="10"/>
      <c r="R35" s="10"/>
      <c r="S35" s="44">
        <f t="shared" ref="S35" si="12">SUM(N35*100/G35)</f>
        <v>100</v>
      </c>
      <c r="T35" s="37">
        <f t="shared" ref="T35" si="13">ROUNDDOWN((U35*E35/100),0)</f>
        <v>29</v>
      </c>
      <c r="U35" s="38">
        <v>35</v>
      </c>
      <c r="V35" s="10">
        <v>20</v>
      </c>
      <c r="W35" s="39">
        <f t="shared" ref="W35" si="14">SUM(V35*100/E35)</f>
        <v>23.80952380952381</v>
      </c>
      <c r="X35" s="42"/>
      <c r="Y35" s="42"/>
      <c r="Z35" s="42"/>
      <c r="AA35" s="42"/>
      <c r="AB35" s="42"/>
      <c r="AC35" s="61"/>
      <c r="AD35" s="15"/>
      <c r="AE35" s="15"/>
    </row>
    <row r="36" spans="1:31" ht="89.25" x14ac:dyDescent="0.25">
      <c r="A36" s="30">
        <v>22</v>
      </c>
      <c r="B36" s="159" t="s">
        <v>185</v>
      </c>
      <c r="C36" s="32">
        <v>173</v>
      </c>
      <c r="D36" s="9">
        <v>215</v>
      </c>
      <c r="E36" s="9">
        <v>240</v>
      </c>
      <c r="F36" s="39">
        <f t="shared" si="2"/>
        <v>1.38</v>
      </c>
      <c r="G36" s="10">
        <v>75</v>
      </c>
      <c r="H36" s="39">
        <f>SUM(G36*100/D36)</f>
        <v>34.883720930232556</v>
      </c>
      <c r="I36" s="34"/>
      <c r="J36" s="9"/>
      <c r="K36" s="9"/>
      <c r="L36" s="9"/>
      <c r="M36" s="9"/>
      <c r="N36" s="35">
        <v>76</v>
      </c>
      <c r="O36" s="10"/>
      <c r="P36" s="10"/>
      <c r="Q36" s="10"/>
      <c r="R36" s="10"/>
      <c r="S36" s="44">
        <f t="shared" si="0"/>
        <v>101.33333333333333</v>
      </c>
      <c r="T36" s="37">
        <f t="shared" si="1"/>
        <v>84</v>
      </c>
      <c r="U36" s="38">
        <v>35</v>
      </c>
      <c r="V36" s="10">
        <v>84</v>
      </c>
      <c r="W36" s="39">
        <f t="shared" si="4"/>
        <v>35</v>
      </c>
      <c r="X36" s="42"/>
      <c r="Y36" s="42"/>
      <c r="Z36" s="42"/>
      <c r="AA36" s="42"/>
      <c r="AB36" s="42"/>
      <c r="AC36" s="15"/>
      <c r="AD36" s="15"/>
      <c r="AE36" s="15"/>
    </row>
    <row r="37" spans="1:31" ht="42.75" customHeight="1" x14ac:dyDescent="0.25">
      <c r="A37" s="30">
        <v>23</v>
      </c>
      <c r="B37" s="159" t="s">
        <v>126</v>
      </c>
      <c r="C37" s="32">
        <v>44</v>
      </c>
      <c r="D37" s="9">
        <v>51</v>
      </c>
      <c r="E37" s="9">
        <v>56</v>
      </c>
      <c r="F37" s="39">
        <f t="shared" si="2"/>
        <v>1.27</v>
      </c>
      <c r="G37" s="10">
        <v>17</v>
      </c>
      <c r="H37" s="39">
        <f t="shared" ref="H37:H40" si="15">SUM(G37*100/D37)</f>
        <v>33.333333333333336</v>
      </c>
      <c r="I37" s="34"/>
      <c r="J37" s="9"/>
      <c r="K37" s="9"/>
      <c r="L37" s="9"/>
      <c r="M37" s="9"/>
      <c r="N37" s="35">
        <v>6</v>
      </c>
      <c r="O37" s="10"/>
      <c r="P37" s="10"/>
      <c r="Q37" s="10"/>
      <c r="R37" s="10"/>
      <c r="S37" s="44">
        <f t="shared" si="0"/>
        <v>35.294117647058826</v>
      </c>
      <c r="T37" s="37">
        <f t="shared" si="1"/>
        <v>19</v>
      </c>
      <c r="U37" s="38">
        <v>35</v>
      </c>
      <c r="V37" s="10">
        <v>19</v>
      </c>
      <c r="W37" s="39">
        <f t="shared" si="4"/>
        <v>33.928571428571431</v>
      </c>
      <c r="X37" s="42"/>
      <c r="Y37" s="42"/>
      <c r="Z37" s="42"/>
      <c r="AA37" s="42"/>
      <c r="AB37" s="42"/>
      <c r="AC37" s="15"/>
      <c r="AD37" s="15"/>
      <c r="AE37" s="15"/>
    </row>
    <row r="38" spans="1:31" ht="42.75" customHeight="1" x14ac:dyDescent="0.25">
      <c r="A38" s="30">
        <v>24</v>
      </c>
      <c r="B38" s="159" t="s">
        <v>125</v>
      </c>
      <c r="C38" s="32">
        <v>17.2</v>
      </c>
      <c r="D38" s="9">
        <v>11</v>
      </c>
      <c r="E38" s="9">
        <v>14</v>
      </c>
      <c r="F38" s="32">
        <f t="shared" si="2"/>
        <v>0.81</v>
      </c>
      <c r="G38" s="10">
        <v>2</v>
      </c>
      <c r="H38" s="39">
        <f t="shared" ref="H38" si="16">SUM(G38*100/D38)</f>
        <v>18.181818181818183</v>
      </c>
      <c r="I38" s="9"/>
      <c r="J38" s="9"/>
      <c r="K38" s="9"/>
      <c r="L38" s="9"/>
      <c r="M38" s="34"/>
      <c r="N38" s="35">
        <v>0</v>
      </c>
      <c r="O38" s="10"/>
      <c r="P38" s="10"/>
      <c r="Q38" s="10"/>
      <c r="R38" s="42"/>
      <c r="S38" s="44">
        <f t="shared" si="0"/>
        <v>0</v>
      </c>
      <c r="T38" s="37">
        <f>ROUNDDOWN((U38*E38/100),0)</f>
        <v>4</v>
      </c>
      <c r="U38" s="38">
        <v>35</v>
      </c>
      <c r="V38" s="10">
        <v>4</v>
      </c>
      <c r="W38" s="39">
        <f t="shared" ref="W38" si="17">SUM(V38*100/E38)</f>
        <v>28.571428571428573</v>
      </c>
      <c r="X38" s="42"/>
      <c r="Y38" s="42"/>
      <c r="Z38" s="42"/>
      <c r="AA38" s="42"/>
      <c r="AB38" s="42"/>
      <c r="AC38" s="15"/>
      <c r="AD38" s="15"/>
      <c r="AE38" s="15"/>
    </row>
    <row r="39" spans="1:31" ht="39.75" customHeight="1" x14ac:dyDescent="0.25">
      <c r="A39" s="30">
        <v>25</v>
      </c>
      <c r="B39" s="159" t="s">
        <v>256</v>
      </c>
      <c r="C39" s="80">
        <v>23.43</v>
      </c>
      <c r="D39" s="9">
        <v>47</v>
      </c>
      <c r="E39" s="9">
        <v>56</v>
      </c>
      <c r="F39" s="39">
        <f t="shared" si="2"/>
        <v>2.39</v>
      </c>
      <c r="G39" s="10">
        <v>16</v>
      </c>
      <c r="H39" s="39">
        <f t="shared" si="15"/>
        <v>34.042553191489361</v>
      </c>
      <c r="I39" s="34"/>
      <c r="J39" s="9"/>
      <c r="K39" s="9"/>
      <c r="L39" s="9"/>
      <c r="M39" s="9"/>
      <c r="N39" s="35">
        <v>0</v>
      </c>
      <c r="O39" s="10"/>
      <c r="P39" s="10"/>
      <c r="Q39" s="10"/>
      <c r="R39" s="10"/>
      <c r="S39" s="44">
        <f t="shared" si="0"/>
        <v>0</v>
      </c>
      <c r="T39" s="37">
        <f t="shared" si="1"/>
        <v>19</v>
      </c>
      <c r="U39" s="38">
        <v>35</v>
      </c>
      <c r="V39" s="10">
        <v>19</v>
      </c>
      <c r="W39" s="39">
        <f t="shared" si="4"/>
        <v>33.928571428571431</v>
      </c>
      <c r="X39" s="42"/>
      <c r="Y39" s="42"/>
      <c r="Z39" s="42"/>
      <c r="AA39" s="42"/>
      <c r="AB39" s="42"/>
      <c r="AC39" s="15"/>
      <c r="AD39" s="15"/>
      <c r="AE39" s="15"/>
    </row>
    <row r="40" spans="1:31" ht="31.5" customHeight="1" x14ac:dyDescent="0.25">
      <c r="A40" s="30">
        <v>26</v>
      </c>
      <c r="B40" s="159" t="s">
        <v>132</v>
      </c>
      <c r="C40" s="32">
        <v>10.02</v>
      </c>
      <c r="D40" s="9">
        <v>20</v>
      </c>
      <c r="E40" s="9">
        <v>24</v>
      </c>
      <c r="F40" s="39">
        <f t="shared" si="2"/>
        <v>2.39</v>
      </c>
      <c r="G40" s="10">
        <v>3</v>
      </c>
      <c r="H40" s="39">
        <f t="shared" si="15"/>
        <v>15</v>
      </c>
      <c r="I40" s="34"/>
      <c r="J40" s="9"/>
      <c r="K40" s="9"/>
      <c r="L40" s="9"/>
      <c r="M40" s="9"/>
      <c r="N40" s="35">
        <v>1</v>
      </c>
      <c r="O40" s="10"/>
      <c r="P40" s="10"/>
      <c r="Q40" s="10"/>
      <c r="R40" s="10"/>
      <c r="S40" s="44">
        <f t="shared" si="0"/>
        <v>33.333333333333336</v>
      </c>
      <c r="T40" s="37">
        <f t="shared" si="1"/>
        <v>8</v>
      </c>
      <c r="U40" s="38">
        <v>35</v>
      </c>
      <c r="V40" s="10">
        <v>2</v>
      </c>
      <c r="W40" s="39">
        <f t="shared" si="4"/>
        <v>8.3333333333333339</v>
      </c>
      <c r="X40" s="42"/>
      <c r="Y40" s="42"/>
      <c r="Z40" s="42"/>
      <c r="AA40" s="42"/>
      <c r="AB40" s="42"/>
      <c r="AC40" s="15"/>
      <c r="AD40" s="15"/>
      <c r="AE40" s="15"/>
    </row>
    <row r="41" spans="1:31" ht="39" x14ac:dyDescent="0.25">
      <c r="A41" s="30">
        <v>27</v>
      </c>
      <c r="B41" s="61" t="s">
        <v>249</v>
      </c>
      <c r="C41" s="32">
        <v>8.9079999999999995</v>
      </c>
      <c r="D41" s="9">
        <v>7</v>
      </c>
      <c r="E41" s="9">
        <v>5</v>
      </c>
      <c r="F41" s="39">
        <f t="shared" si="2"/>
        <v>0.56000000000000005</v>
      </c>
      <c r="G41" s="10">
        <v>0</v>
      </c>
      <c r="H41" s="39">
        <f>SUM(G41*100/D41)</f>
        <v>0</v>
      </c>
      <c r="I41" s="34"/>
      <c r="J41" s="9"/>
      <c r="K41" s="9"/>
      <c r="L41" s="9"/>
      <c r="M41" s="9"/>
      <c r="N41" s="35">
        <v>0</v>
      </c>
      <c r="O41" s="10"/>
      <c r="P41" s="10"/>
      <c r="Q41" s="10"/>
      <c r="R41" s="10"/>
      <c r="S41" s="44">
        <v>0</v>
      </c>
      <c r="T41" s="37">
        <f t="shared" si="1"/>
        <v>1</v>
      </c>
      <c r="U41" s="38">
        <v>35</v>
      </c>
      <c r="V41" s="10">
        <v>1</v>
      </c>
      <c r="W41" s="39">
        <f t="shared" si="4"/>
        <v>20</v>
      </c>
      <c r="X41" s="42"/>
      <c r="Y41" s="42"/>
      <c r="Z41" s="42"/>
      <c r="AA41" s="42"/>
      <c r="AB41" s="42"/>
      <c r="AC41" s="15"/>
      <c r="AD41" s="15"/>
      <c r="AE41" s="15"/>
    </row>
    <row r="42" spans="1:31" ht="51.75" x14ac:dyDescent="0.25">
      <c r="A42" s="30">
        <v>28</v>
      </c>
      <c r="B42" s="61" t="s">
        <v>124</v>
      </c>
      <c r="C42" s="32">
        <v>101.23</v>
      </c>
      <c r="D42" s="9">
        <v>24</v>
      </c>
      <c r="E42" s="9">
        <v>48</v>
      </c>
      <c r="F42" s="39">
        <f>ROUNDDOWN((E42/C42),2)</f>
        <v>0.47</v>
      </c>
      <c r="G42" s="10">
        <v>0</v>
      </c>
      <c r="H42" s="39">
        <f>SUM(G42*100/D42)</f>
        <v>0</v>
      </c>
      <c r="I42" s="34"/>
      <c r="J42" s="9"/>
      <c r="K42" s="9"/>
      <c r="L42" s="9"/>
      <c r="M42" s="9"/>
      <c r="N42" s="35">
        <v>0</v>
      </c>
      <c r="O42" s="10"/>
      <c r="P42" s="10"/>
      <c r="Q42" s="10"/>
      <c r="R42" s="10"/>
      <c r="S42" s="44">
        <v>0</v>
      </c>
      <c r="T42" s="37">
        <f t="shared" si="1"/>
        <v>16</v>
      </c>
      <c r="U42" s="38">
        <v>35</v>
      </c>
      <c r="V42" s="10">
        <v>16</v>
      </c>
      <c r="W42" s="39">
        <f t="shared" si="4"/>
        <v>33.333333333333336</v>
      </c>
      <c r="X42" s="42"/>
      <c r="Y42" s="42"/>
      <c r="Z42" s="42"/>
      <c r="AA42" s="42"/>
      <c r="AB42" s="42"/>
      <c r="AC42" s="15"/>
      <c r="AD42" s="15"/>
      <c r="AE42" s="15"/>
    </row>
    <row r="43" spans="1:31" ht="116.25" customHeight="1" x14ac:dyDescent="0.25">
      <c r="A43" s="30">
        <v>29</v>
      </c>
      <c r="B43" s="74" t="s">
        <v>178</v>
      </c>
      <c r="C43" s="92"/>
      <c r="D43" s="9"/>
      <c r="E43" s="9"/>
      <c r="F43" s="32"/>
      <c r="G43" s="10"/>
      <c r="H43" s="32"/>
      <c r="I43" s="34"/>
      <c r="J43" s="9"/>
      <c r="K43" s="9"/>
      <c r="L43" s="9"/>
      <c r="M43" s="9"/>
      <c r="N43" s="35"/>
      <c r="O43" s="10"/>
      <c r="P43" s="10"/>
      <c r="Q43" s="10"/>
      <c r="R43" s="10"/>
      <c r="S43" s="44">
        <v>0</v>
      </c>
      <c r="T43" s="42"/>
      <c r="U43" s="10"/>
      <c r="V43" s="10"/>
      <c r="W43" s="123"/>
      <c r="X43" s="42"/>
      <c r="Y43" s="42"/>
      <c r="Z43" s="42"/>
      <c r="AA43" s="42"/>
      <c r="AB43" s="42"/>
      <c r="AC43" s="15"/>
      <c r="AD43" s="15"/>
      <c r="AE43" s="15"/>
    </row>
    <row r="44" spans="1:31" ht="29.25" customHeight="1" x14ac:dyDescent="0.25">
      <c r="A44" s="75" t="s">
        <v>316</v>
      </c>
      <c r="B44" s="159" t="s">
        <v>180</v>
      </c>
      <c r="C44" s="32"/>
      <c r="D44" s="9"/>
      <c r="E44" s="9"/>
      <c r="F44" s="32"/>
      <c r="G44" s="10"/>
      <c r="H44" s="32"/>
      <c r="I44" s="34"/>
      <c r="J44" s="9"/>
      <c r="K44" s="9"/>
      <c r="L44" s="9"/>
      <c r="M44" s="9"/>
      <c r="N44" s="35"/>
      <c r="O44" s="10"/>
      <c r="P44" s="10"/>
      <c r="Q44" s="10"/>
      <c r="R44" s="10"/>
      <c r="S44" s="44"/>
      <c r="T44" s="42"/>
      <c r="U44" s="10"/>
      <c r="V44" s="10"/>
      <c r="W44" s="123"/>
      <c r="X44" s="42"/>
      <c r="Y44" s="42"/>
      <c r="Z44" s="42"/>
      <c r="AA44" s="42"/>
      <c r="AB44" s="42"/>
      <c r="AC44" s="15"/>
      <c r="AD44" s="15"/>
      <c r="AE44" s="15"/>
    </row>
    <row r="45" spans="1:31" x14ac:dyDescent="0.25">
      <c r="A45" s="43"/>
      <c r="B45" s="159" t="s">
        <v>94</v>
      </c>
      <c r="C45" s="80">
        <v>36.700000000000003</v>
      </c>
      <c r="D45" s="9">
        <v>9</v>
      </c>
      <c r="E45" s="9">
        <v>12</v>
      </c>
      <c r="F45" s="39">
        <f t="shared" ref="F45:F57" si="18">ROUNDDOWN((E45/C45),2)</f>
        <v>0.32</v>
      </c>
      <c r="G45" s="10">
        <v>3</v>
      </c>
      <c r="H45" s="39">
        <f t="shared" ref="H45" si="19">SUM(G45*100/D45)</f>
        <v>33.333333333333336</v>
      </c>
      <c r="I45" s="34"/>
      <c r="J45" s="9"/>
      <c r="K45" s="9"/>
      <c r="L45" s="9"/>
      <c r="M45" s="9"/>
      <c r="N45" s="35">
        <v>3</v>
      </c>
      <c r="O45" s="10"/>
      <c r="P45" s="10"/>
      <c r="Q45" s="10"/>
      <c r="R45" s="10"/>
      <c r="S45" s="44">
        <f t="shared" ref="S45:S57" si="20">SUM(N45*100/G45)</f>
        <v>100</v>
      </c>
      <c r="T45" s="37">
        <f t="shared" ref="T45:T51" si="21">ROUNDDOWN((U45*E45/100),0)</f>
        <v>4</v>
      </c>
      <c r="U45" s="38">
        <v>35</v>
      </c>
      <c r="V45" s="10">
        <v>4</v>
      </c>
      <c r="W45" s="39">
        <f t="shared" ref="W45:W57" si="22">SUM(V45*100/E45)</f>
        <v>33.333333333333336</v>
      </c>
      <c r="X45" s="42"/>
      <c r="Y45" s="42"/>
      <c r="Z45" s="42"/>
      <c r="AA45" s="42"/>
      <c r="AB45" s="42"/>
      <c r="AC45" s="15"/>
      <c r="AD45" s="15"/>
      <c r="AE45" s="15"/>
    </row>
    <row r="46" spans="1:31" ht="26.25" x14ac:dyDescent="0.25">
      <c r="A46" s="43"/>
      <c r="B46" s="61" t="s">
        <v>102</v>
      </c>
      <c r="C46" s="84"/>
      <c r="D46" s="9"/>
      <c r="E46" s="9"/>
      <c r="F46" s="39"/>
      <c r="G46" s="10"/>
      <c r="H46" s="39"/>
      <c r="I46" s="34"/>
      <c r="J46" s="9"/>
      <c r="K46" s="9"/>
      <c r="L46" s="9"/>
      <c r="M46" s="9"/>
      <c r="N46" s="35"/>
      <c r="O46" s="10"/>
      <c r="P46" s="10"/>
      <c r="Q46" s="10"/>
      <c r="R46" s="10"/>
      <c r="S46" s="44"/>
      <c r="T46" s="37"/>
      <c r="U46" s="38"/>
      <c r="V46" s="10"/>
      <c r="W46" s="39"/>
      <c r="X46" s="42"/>
      <c r="Y46" s="42"/>
      <c r="Z46" s="42"/>
      <c r="AA46" s="42"/>
      <c r="AB46" s="42"/>
      <c r="AC46" s="15"/>
      <c r="AD46" s="15"/>
      <c r="AE46" s="15"/>
    </row>
    <row r="47" spans="1:31" ht="18" customHeight="1" x14ac:dyDescent="0.25">
      <c r="A47" s="43"/>
      <c r="B47" s="61" t="s">
        <v>7</v>
      </c>
      <c r="C47" s="84">
        <v>38.520000000000003</v>
      </c>
      <c r="D47" s="9">
        <v>0</v>
      </c>
      <c r="E47" s="9">
        <v>18</v>
      </c>
      <c r="F47" s="39">
        <f t="shared" si="18"/>
        <v>0.46</v>
      </c>
      <c r="G47" s="10">
        <v>0</v>
      </c>
      <c r="H47" s="39">
        <v>0</v>
      </c>
      <c r="I47" s="34"/>
      <c r="J47" s="9"/>
      <c r="K47" s="9"/>
      <c r="L47" s="9"/>
      <c r="M47" s="9"/>
      <c r="N47" s="35">
        <v>0</v>
      </c>
      <c r="O47" s="10"/>
      <c r="P47" s="10"/>
      <c r="Q47" s="10"/>
      <c r="R47" s="10"/>
      <c r="S47" s="44">
        <v>0</v>
      </c>
      <c r="T47" s="37">
        <f t="shared" si="21"/>
        <v>6</v>
      </c>
      <c r="U47" s="38">
        <v>35</v>
      </c>
      <c r="V47" s="10">
        <v>6</v>
      </c>
      <c r="W47" s="39">
        <f t="shared" si="22"/>
        <v>33.333333333333336</v>
      </c>
      <c r="X47" s="42"/>
      <c r="Y47" s="42"/>
      <c r="Z47" s="42"/>
      <c r="AA47" s="42"/>
      <c r="AB47" s="42"/>
      <c r="AC47" s="15"/>
      <c r="AD47" s="15"/>
      <c r="AE47" s="15"/>
    </row>
    <row r="48" spans="1:31" ht="18" customHeight="1" x14ac:dyDescent="0.25">
      <c r="A48" s="43"/>
      <c r="B48" s="61" t="s">
        <v>8</v>
      </c>
      <c r="C48" s="84">
        <v>19.45</v>
      </c>
      <c r="D48" s="9">
        <v>0</v>
      </c>
      <c r="E48" s="9">
        <v>11</v>
      </c>
      <c r="F48" s="39">
        <f t="shared" si="18"/>
        <v>0.56000000000000005</v>
      </c>
      <c r="G48" s="10">
        <v>0</v>
      </c>
      <c r="H48" s="39">
        <v>0</v>
      </c>
      <c r="I48" s="34"/>
      <c r="J48" s="9"/>
      <c r="K48" s="9"/>
      <c r="L48" s="9"/>
      <c r="M48" s="9"/>
      <c r="N48" s="35">
        <v>0</v>
      </c>
      <c r="O48" s="10"/>
      <c r="P48" s="10"/>
      <c r="Q48" s="10"/>
      <c r="R48" s="10"/>
      <c r="S48" s="44">
        <v>0</v>
      </c>
      <c r="T48" s="37">
        <f t="shared" si="21"/>
        <v>3</v>
      </c>
      <c r="U48" s="38">
        <v>35</v>
      </c>
      <c r="V48" s="10">
        <v>3</v>
      </c>
      <c r="W48" s="39">
        <f t="shared" si="22"/>
        <v>27.272727272727273</v>
      </c>
      <c r="X48" s="42"/>
      <c r="Y48" s="42"/>
      <c r="Z48" s="42"/>
      <c r="AA48" s="42"/>
      <c r="AB48" s="42"/>
      <c r="AC48" s="15"/>
      <c r="AD48" s="15"/>
      <c r="AE48" s="15"/>
    </row>
    <row r="49" spans="1:31" ht="18" customHeight="1" x14ac:dyDescent="0.25">
      <c r="A49" s="43"/>
      <c r="B49" s="61" t="s">
        <v>9</v>
      </c>
      <c r="C49" s="84">
        <v>27.7</v>
      </c>
      <c r="D49" s="9">
        <v>0</v>
      </c>
      <c r="E49" s="9">
        <v>17</v>
      </c>
      <c r="F49" s="39">
        <f t="shared" si="18"/>
        <v>0.61</v>
      </c>
      <c r="G49" s="10">
        <v>0</v>
      </c>
      <c r="H49" s="39">
        <v>0</v>
      </c>
      <c r="I49" s="34"/>
      <c r="J49" s="9"/>
      <c r="K49" s="9"/>
      <c r="L49" s="9"/>
      <c r="M49" s="9"/>
      <c r="N49" s="35">
        <v>0</v>
      </c>
      <c r="O49" s="10"/>
      <c r="P49" s="10"/>
      <c r="Q49" s="10"/>
      <c r="R49" s="10"/>
      <c r="S49" s="44">
        <v>0</v>
      </c>
      <c r="T49" s="37">
        <f t="shared" si="21"/>
        <v>5</v>
      </c>
      <c r="U49" s="38">
        <v>35</v>
      </c>
      <c r="V49" s="10">
        <v>5</v>
      </c>
      <c r="W49" s="39">
        <f t="shared" si="22"/>
        <v>29.411764705882351</v>
      </c>
      <c r="X49" s="42"/>
      <c r="Y49" s="42"/>
      <c r="Z49" s="42"/>
      <c r="AA49" s="42"/>
      <c r="AB49" s="42"/>
      <c r="AC49" s="15"/>
      <c r="AD49" s="15"/>
      <c r="AE49" s="15"/>
    </row>
    <row r="50" spans="1:31" ht="18" customHeight="1" x14ac:dyDescent="0.25">
      <c r="A50" s="43"/>
      <c r="B50" s="61" t="s">
        <v>10</v>
      </c>
      <c r="C50" s="84">
        <v>44.41</v>
      </c>
      <c r="D50" s="9">
        <v>0</v>
      </c>
      <c r="E50" s="9">
        <v>21</v>
      </c>
      <c r="F50" s="39">
        <f t="shared" si="18"/>
        <v>0.47</v>
      </c>
      <c r="G50" s="10">
        <v>0</v>
      </c>
      <c r="H50" s="39">
        <v>0</v>
      </c>
      <c r="I50" s="34"/>
      <c r="J50" s="9"/>
      <c r="K50" s="9"/>
      <c r="L50" s="9"/>
      <c r="M50" s="9"/>
      <c r="N50" s="35">
        <v>0</v>
      </c>
      <c r="O50" s="10"/>
      <c r="P50" s="10"/>
      <c r="Q50" s="10"/>
      <c r="R50" s="10"/>
      <c r="S50" s="44">
        <v>0</v>
      </c>
      <c r="T50" s="37">
        <f t="shared" si="21"/>
        <v>7</v>
      </c>
      <c r="U50" s="38">
        <v>35</v>
      </c>
      <c r="V50" s="10">
        <v>7</v>
      </c>
      <c r="W50" s="39">
        <f t="shared" si="22"/>
        <v>33.333333333333336</v>
      </c>
      <c r="X50" s="42"/>
      <c r="Y50" s="42"/>
      <c r="Z50" s="42"/>
      <c r="AA50" s="42"/>
      <c r="AB50" s="42"/>
      <c r="AC50" s="15"/>
      <c r="AD50" s="15"/>
      <c r="AE50" s="15"/>
    </row>
    <row r="51" spans="1:31" ht="18" customHeight="1" x14ac:dyDescent="0.25">
      <c r="A51" s="43"/>
      <c r="B51" s="61" t="s">
        <v>43</v>
      </c>
      <c r="C51" s="84">
        <v>39.409999999999997</v>
      </c>
      <c r="D51" s="9">
        <v>0</v>
      </c>
      <c r="E51" s="9">
        <v>27</v>
      </c>
      <c r="F51" s="39">
        <f t="shared" si="18"/>
        <v>0.68</v>
      </c>
      <c r="G51" s="10">
        <v>0</v>
      </c>
      <c r="H51" s="39">
        <v>0</v>
      </c>
      <c r="I51" s="34"/>
      <c r="J51" s="9"/>
      <c r="K51" s="9"/>
      <c r="L51" s="9"/>
      <c r="M51" s="9"/>
      <c r="N51" s="35">
        <v>0</v>
      </c>
      <c r="O51" s="10"/>
      <c r="P51" s="10"/>
      <c r="Q51" s="10"/>
      <c r="R51" s="10"/>
      <c r="S51" s="44">
        <v>0</v>
      </c>
      <c r="T51" s="37">
        <f t="shared" si="21"/>
        <v>9</v>
      </c>
      <c r="U51" s="38">
        <v>35</v>
      </c>
      <c r="V51" s="10">
        <v>9</v>
      </c>
      <c r="W51" s="39">
        <f t="shared" si="22"/>
        <v>33.333333333333336</v>
      </c>
      <c r="X51" s="42"/>
      <c r="Y51" s="42"/>
      <c r="Z51" s="42"/>
      <c r="AA51" s="42"/>
      <c r="AB51" s="42"/>
      <c r="AC51" s="15"/>
      <c r="AD51" s="15"/>
      <c r="AE51" s="15"/>
    </row>
    <row r="52" spans="1:31" ht="26.25" customHeight="1" x14ac:dyDescent="0.25">
      <c r="A52" s="75" t="s">
        <v>317</v>
      </c>
      <c r="B52" s="159" t="s">
        <v>103</v>
      </c>
      <c r="C52" s="80"/>
      <c r="D52" s="9"/>
      <c r="E52" s="9"/>
      <c r="F52" s="32"/>
      <c r="G52" s="10"/>
      <c r="H52" s="39"/>
      <c r="I52" s="34"/>
      <c r="J52" s="9"/>
      <c r="K52" s="9"/>
      <c r="L52" s="9"/>
      <c r="M52" s="9"/>
      <c r="N52" s="35"/>
      <c r="O52" s="10"/>
      <c r="P52" s="10"/>
      <c r="Q52" s="10"/>
      <c r="R52" s="10"/>
      <c r="S52" s="44"/>
      <c r="T52" s="42"/>
      <c r="U52" s="10"/>
      <c r="V52" s="10"/>
      <c r="W52" s="123"/>
      <c r="X52" s="42"/>
      <c r="Y52" s="42"/>
      <c r="Z52" s="42"/>
      <c r="AA52" s="42"/>
      <c r="AB52" s="42"/>
      <c r="AC52" s="15"/>
      <c r="AD52" s="15"/>
      <c r="AE52" s="15"/>
    </row>
    <row r="53" spans="1:31" ht="18" customHeight="1" x14ac:dyDescent="0.25">
      <c r="A53" s="43"/>
      <c r="B53" s="159" t="s">
        <v>11</v>
      </c>
      <c r="C53" s="32">
        <v>33.659999999999997</v>
      </c>
      <c r="D53" s="9">
        <v>48</v>
      </c>
      <c r="E53" s="9">
        <v>64</v>
      </c>
      <c r="F53" s="39">
        <f t="shared" si="18"/>
        <v>1.9</v>
      </c>
      <c r="G53" s="10">
        <v>11</v>
      </c>
      <c r="H53" s="39">
        <f t="shared" ref="H53:H57" si="23">SUM(G53*100/D53)</f>
        <v>22.916666666666668</v>
      </c>
      <c r="I53" s="34"/>
      <c r="J53" s="9"/>
      <c r="K53" s="9"/>
      <c r="L53" s="9"/>
      <c r="M53" s="9"/>
      <c r="N53" s="35">
        <v>11</v>
      </c>
      <c r="O53" s="10"/>
      <c r="P53" s="10"/>
      <c r="Q53" s="10"/>
      <c r="R53" s="10"/>
      <c r="S53" s="44">
        <f t="shared" si="20"/>
        <v>100</v>
      </c>
      <c r="T53" s="37">
        <f t="shared" ref="T53:T57" si="24">ROUNDDOWN((U53*E53/100),0)</f>
        <v>22</v>
      </c>
      <c r="U53" s="38">
        <v>35</v>
      </c>
      <c r="V53" s="10">
        <v>22</v>
      </c>
      <c r="W53" s="39">
        <f t="shared" si="22"/>
        <v>34.375</v>
      </c>
      <c r="X53" s="42"/>
      <c r="Y53" s="42"/>
      <c r="Z53" s="42"/>
      <c r="AA53" s="42"/>
      <c r="AB53" s="42"/>
      <c r="AC53" s="15"/>
      <c r="AD53" s="15"/>
      <c r="AE53" s="15"/>
    </row>
    <row r="54" spans="1:31" ht="17.25" customHeight="1" x14ac:dyDescent="0.25">
      <c r="A54" s="43"/>
      <c r="B54" s="159" t="s">
        <v>52</v>
      </c>
      <c r="C54" s="32">
        <v>29.32</v>
      </c>
      <c r="D54" s="9">
        <v>15</v>
      </c>
      <c r="E54" s="9">
        <v>22</v>
      </c>
      <c r="F54" s="39">
        <f t="shared" si="18"/>
        <v>0.75</v>
      </c>
      <c r="G54" s="10">
        <v>5</v>
      </c>
      <c r="H54" s="39">
        <f t="shared" si="23"/>
        <v>33.333333333333336</v>
      </c>
      <c r="I54" s="34"/>
      <c r="J54" s="9"/>
      <c r="K54" s="9"/>
      <c r="L54" s="9"/>
      <c r="M54" s="9"/>
      <c r="N54" s="35">
        <v>2</v>
      </c>
      <c r="O54" s="10"/>
      <c r="P54" s="10"/>
      <c r="Q54" s="10"/>
      <c r="R54" s="10"/>
      <c r="S54" s="44">
        <f t="shared" si="20"/>
        <v>40</v>
      </c>
      <c r="T54" s="37">
        <f t="shared" si="24"/>
        <v>7</v>
      </c>
      <c r="U54" s="38">
        <v>35</v>
      </c>
      <c r="V54" s="10">
        <v>7</v>
      </c>
      <c r="W54" s="39">
        <f t="shared" si="22"/>
        <v>31.818181818181817</v>
      </c>
      <c r="X54" s="42"/>
      <c r="Y54" s="42"/>
      <c r="Z54" s="42"/>
      <c r="AA54" s="42"/>
      <c r="AB54" s="42"/>
      <c r="AC54" s="15"/>
      <c r="AD54" s="15"/>
      <c r="AE54" s="15"/>
    </row>
    <row r="55" spans="1:31" ht="15.75" customHeight="1" x14ac:dyDescent="0.25">
      <c r="A55" s="43"/>
      <c r="B55" s="159" t="s">
        <v>12</v>
      </c>
      <c r="C55" s="32">
        <v>51.18</v>
      </c>
      <c r="D55" s="9">
        <v>23</v>
      </c>
      <c r="E55" s="9">
        <v>26</v>
      </c>
      <c r="F55" s="39">
        <f t="shared" si="18"/>
        <v>0.5</v>
      </c>
      <c r="G55" s="10">
        <v>4</v>
      </c>
      <c r="H55" s="39">
        <f t="shared" si="23"/>
        <v>17.391304347826086</v>
      </c>
      <c r="I55" s="34"/>
      <c r="J55" s="9"/>
      <c r="K55" s="9"/>
      <c r="L55" s="9"/>
      <c r="M55" s="9"/>
      <c r="N55" s="35">
        <v>3</v>
      </c>
      <c r="O55" s="10"/>
      <c r="P55" s="10"/>
      <c r="Q55" s="10"/>
      <c r="R55" s="10"/>
      <c r="S55" s="44">
        <f t="shared" si="20"/>
        <v>75</v>
      </c>
      <c r="T55" s="37">
        <f t="shared" si="24"/>
        <v>9</v>
      </c>
      <c r="U55" s="38">
        <v>35</v>
      </c>
      <c r="V55" s="10">
        <v>9</v>
      </c>
      <c r="W55" s="39">
        <f t="shared" si="22"/>
        <v>34.615384615384613</v>
      </c>
      <c r="X55" s="42"/>
      <c r="Y55" s="42"/>
      <c r="Z55" s="42"/>
      <c r="AA55" s="42"/>
      <c r="AB55" s="42"/>
      <c r="AC55" s="15"/>
      <c r="AD55" s="15"/>
      <c r="AE55" s="15"/>
    </row>
    <row r="56" spans="1:31" ht="16.5" customHeight="1" x14ac:dyDescent="0.25">
      <c r="A56" s="43"/>
      <c r="B56" s="159" t="s">
        <v>13</v>
      </c>
      <c r="C56" s="32">
        <v>76</v>
      </c>
      <c r="D56" s="9">
        <v>53</v>
      </c>
      <c r="E56" s="9">
        <v>53</v>
      </c>
      <c r="F56" s="39">
        <f t="shared" si="18"/>
        <v>0.69</v>
      </c>
      <c r="G56" s="10">
        <v>7</v>
      </c>
      <c r="H56" s="39">
        <f t="shared" si="23"/>
        <v>13.20754716981132</v>
      </c>
      <c r="I56" s="34"/>
      <c r="J56" s="9"/>
      <c r="K56" s="9"/>
      <c r="L56" s="9"/>
      <c r="M56" s="9"/>
      <c r="N56" s="35">
        <v>7</v>
      </c>
      <c r="O56" s="10"/>
      <c r="P56" s="10"/>
      <c r="Q56" s="10"/>
      <c r="R56" s="10"/>
      <c r="S56" s="44">
        <f t="shared" si="20"/>
        <v>100</v>
      </c>
      <c r="T56" s="37">
        <f t="shared" si="24"/>
        <v>18</v>
      </c>
      <c r="U56" s="38">
        <v>35</v>
      </c>
      <c r="V56" s="10">
        <v>18</v>
      </c>
      <c r="W56" s="39">
        <f t="shared" si="22"/>
        <v>33.962264150943398</v>
      </c>
      <c r="X56" s="42"/>
      <c r="Y56" s="42"/>
      <c r="Z56" s="42"/>
      <c r="AA56" s="42"/>
      <c r="AB56" s="42"/>
      <c r="AC56" s="15"/>
      <c r="AD56" s="15"/>
      <c r="AE56" s="15"/>
    </row>
    <row r="57" spans="1:31" ht="17.25" customHeight="1" x14ac:dyDescent="0.25">
      <c r="A57" s="43"/>
      <c r="B57" s="159" t="s">
        <v>14</v>
      </c>
      <c r="C57" s="32">
        <v>54.27</v>
      </c>
      <c r="D57" s="9">
        <v>24</v>
      </c>
      <c r="E57" s="9">
        <v>39</v>
      </c>
      <c r="F57" s="39">
        <f t="shared" si="18"/>
        <v>0.71</v>
      </c>
      <c r="G57" s="10">
        <v>8</v>
      </c>
      <c r="H57" s="39">
        <f t="shared" si="23"/>
        <v>33.333333333333336</v>
      </c>
      <c r="I57" s="34"/>
      <c r="J57" s="9"/>
      <c r="K57" s="9"/>
      <c r="L57" s="9"/>
      <c r="M57" s="9"/>
      <c r="N57" s="35">
        <v>7</v>
      </c>
      <c r="O57" s="10"/>
      <c r="P57" s="10"/>
      <c r="Q57" s="10"/>
      <c r="R57" s="10"/>
      <c r="S57" s="44">
        <f t="shared" si="20"/>
        <v>87.5</v>
      </c>
      <c r="T57" s="37">
        <f t="shared" si="24"/>
        <v>13</v>
      </c>
      <c r="U57" s="38">
        <v>35</v>
      </c>
      <c r="V57" s="10">
        <v>13</v>
      </c>
      <c r="W57" s="39">
        <f t="shared" si="22"/>
        <v>33.333333333333336</v>
      </c>
      <c r="X57" s="42"/>
      <c r="Y57" s="42"/>
      <c r="Z57" s="42"/>
      <c r="AA57" s="42"/>
      <c r="AB57" s="42"/>
      <c r="AC57" s="15"/>
      <c r="AD57" s="15"/>
      <c r="AE57" s="15"/>
    </row>
    <row r="58" spans="1:31" ht="27" customHeight="1" x14ac:dyDescent="0.25">
      <c r="A58" s="75" t="s">
        <v>318</v>
      </c>
      <c r="B58" s="159" t="s">
        <v>111</v>
      </c>
      <c r="C58" s="32"/>
      <c r="D58" s="9"/>
      <c r="E58" s="9"/>
      <c r="F58" s="32"/>
      <c r="G58" s="10"/>
      <c r="H58" s="39"/>
      <c r="I58" s="34"/>
      <c r="J58" s="9"/>
      <c r="K58" s="9"/>
      <c r="L58" s="9"/>
      <c r="M58" s="9"/>
      <c r="N58" s="35"/>
      <c r="O58" s="10"/>
      <c r="P58" s="10"/>
      <c r="Q58" s="10"/>
      <c r="R58" s="10"/>
      <c r="S58" s="44"/>
      <c r="T58" s="42"/>
      <c r="U58" s="10"/>
      <c r="V58" s="10"/>
      <c r="W58" s="123"/>
      <c r="X58" s="42"/>
      <c r="Y58" s="42"/>
      <c r="Z58" s="42"/>
      <c r="AA58" s="42"/>
      <c r="AB58" s="42"/>
      <c r="AC58" s="15"/>
      <c r="AD58" s="15"/>
      <c r="AE58" s="15"/>
    </row>
    <row r="59" spans="1:31" ht="21" customHeight="1" x14ac:dyDescent="0.25">
      <c r="A59" s="75"/>
      <c r="B59" s="159" t="s">
        <v>66</v>
      </c>
      <c r="C59" s="32">
        <v>29.65</v>
      </c>
      <c r="D59" s="9">
        <v>5</v>
      </c>
      <c r="E59" s="9">
        <v>5</v>
      </c>
      <c r="F59" s="40">
        <f t="shared" ref="F59" si="25">ROUNDDOWN((E59/C59),2)</f>
        <v>0.16</v>
      </c>
      <c r="G59" s="10">
        <v>1</v>
      </c>
      <c r="H59" s="39">
        <f t="shared" ref="H59:H140" si="26">SUM(G59*100/D59)</f>
        <v>20</v>
      </c>
      <c r="I59" s="9"/>
      <c r="J59" s="9"/>
      <c r="K59" s="9"/>
      <c r="L59" s="9"/>
      <c r="M59" s="9"/>
      <c r="N59" s="35">
        <v>1</v>
      </c>
      <c r="O59" s="42"/>
      <c r="P59" s="42"/>
      <c r="Q59" s="42"/>
      <c r="R59" s="42"/>
      <c r="S59" s="44">
        <f t="shared" ref="S59:S60" si="27">SUM(N59*100/G59)</f>
        <v>100</v>
      </c>
      <c r="T59" s="37">
        <f t="shared" ref="T59" si="28">ROUNDDOWN((U59*E59/100),0)</f>
        <v>1</v>
      </c>
      <c r="U59" s="10">
        <v>35</v>
      </c>
      <c r="V59" s="10">
        <v>1</v>
      </c>
      <c r="W59" s="44">
        <f t="shared" ref="W59" si="29">SUM(V59*100/E59)</f>
        <v>20</v>
      </c>
      <c r="X59" s="42"/>
      <c r="Y59" s="42"/>
      <c r="Z59" s="42"/>
      <c r="AA59" s="42"/>
      <c r="AB59" s="42"/>
      <c r="AC59" s="15"/>
      <c r="AD59" s="15"/>
      <c r="AE59" s="15"/>
    </row>
    <row r="60" spans="1:31" ht="18" customHeight="1" x14ac:dyDescent="0.25">
      <c r="A60" s="43"/>
      <c r="B60" s="159" t="s">
        <v>8</v>
      </c>
      <c r="C60" s="32">
        <v>64</v>
      </c>
      <c r="D60" s="9">
        <v>64</v>
      </c>
      <c r="E60" s="9">
        <v>69</v>
      </c>
      <c r="F60" s="39">
        <f t="shared" ref="F60" si="30">ROUNDDOWN((E60/C60),2)</f>
        <v>1.07</v>
      </c>
      <c r="G60" s="10">
        <v>22</v>
      </c>
      <c r="H60" s="39">
        <f t="shared" si="26"/>
        <v>34.375</v>
      </c>
      <c r="I60" s="34"/>
      <c r="J60" s="9"/>
      <c r="K60" s="9"/>
      <c r="L60" s="9"/>
      <c r="M60" s="9"/>
      <c r="N60" s="35">
        <v>25</v>
      </c>
      <c r="O60" s="10"/>
      <c r="P60" s="10"/>
      <c r="Q60" s="10"/>
      <c r="R60" s="10"/>
      <c r="S60" s="44">
        <f t="shared" si="27"/>
        <v>113.63636363636364</v>
      </c>
      <c r="T60" s="37">
        <f t="shared" ref="T60" si="31">ROUNDDOWN((U60*E60/100),0)</f>
        <v>24</v>
      </c>
      <c r="U60" s="38">
        <v>35</v>
      </c>
      <c r="V60" s="10">
        <v>24</v>
      </c>
      <c r="W60" s="39">
        <f t="shared" ref="W60" si="32">SUM(V60*100/E60)</f>
        <v>34.782608695652172</v>
      </c>
      <c r="X60" s="42"/>
      <c r="Y60" s="42"/>
      <c r="Z60" s="42"/>
      <c r="AA60" s="42"/>
      <c r="AB60" s="42"/>
      <c r="AC60" s="15"/>
      <c r="AD60" s="15"/>
      <c r="AE60" s="15"/>
    </row>
    <row r="61" spans="1:31" ht="29.25" customHeight="1" x14ac:dyDescent="0.25">
      <c r="A61" s="75" t="s">
        <v>319</v>
      </c>
      <c r="B61" s="159" t="s">
        <v>101</v>
      </c>
      <c r="C61" s="32"/>
      <c r="D61" s="9"/>
      <c r="E61" s="9"/>
      <c r="F61" s="32"/>
      <c r="G61" s="10"/>
      <c r="H61" s="39"/>
      <c r="I61" s="34"/>
      <c r="J61" s="9"/>
      <c r="K61" s="9"/>
      <c r="L61" s="9"/>
      <c r="M61" s="9"/>
      <c r="N61" s="35"/>
      <c r="O61" s="10"/>
      <c r="P61" s="10"/>
      <c r="Q61" s="10"/>
      <c r="R61" s="10"/>
      <c r="S61" s="44"/>
      <c r="T61" s="42"/>
      <c r="U61" s="10"/>
      <c r="V61" s="10"/>
      <c r="W61" s="123"/>
      <c r="X61" s="42"/>
      <c r="Y61" s="42"/>
      <c r="Z61" s="42"/>
      <c r="AA61" s="42"/>
      <c r="AB61" s="42"/>
      <c r="AC61" s="15"/>
      <c r="AD61" s="15"/>
      <c r="AE61" s="15"/>
    </row>
    <row r="62" spans="1:31" ht="19.5" customHeight="1" x14ac:dyDescent="0.25">
      <c r="A62" s="43"/>
      <c r="B62" s="159" t="s">
        <v>68</v>
      </c>
      <c r="C62" s="32">
        <v>57.31</v>
      </c>
      <c r="D62" s="9">
        <v>15</v>
      </c>
      <c r="E62" s="9">
        <v>17</v>
      </c>
      <c r="F62" s="39">
        <f t="shared" ref="F62:F63" si="33">ROUNDDOWN((E62/C62),2)</f>
        <v>0.28999999999999998</v>
      </c>
      <c r="G62" s="10">
        <v>5</v>
      </c>
      <c r="H62" s="39">
        <f t="shared" si="26"/>
        <v>33.333333333333336</v>
      </c>
      <c r="I62" s="34"/>
      <c r="J62" s="9"/>
      <c r="K62" s="9"/>
      <c r="L62" s="9"/>
      <c r="M62" s="9"/>
      <c r="N62" s="35">
        <v>1</v>
      </c>
      <c r="O62" s="10"/>
      <c r="P62" s="10"/>
      <c r="Q62" s="10"/>
      <c r="R62" s="10"/>
      <c r="S62" s="44">
        <f t="shared" ref="S62:S72" si="34">SUM(N62*100/G62)</f>
        <v>20</v>
      </c>
      <c r="T62" s="37">
        <f t="shared" ref="T62:T63" si="35">ROUNDDOWN((U62*E62/100),0)</f>
        <v>5</v>
      </c>
      <c r="U62" s="38">
        <v>35</v>
      </c>
      <c r="V62" s="10">
        <v>5</v>
      </c>
      <c r="W62" s="39">
        <f t="shared" ref="W62:W72" si="36">SUM(V62*100/E62)</f>
        <v>29.411764705882351</v>
      </c>
      <c r="X62" s="42"/>
      <c r="Y62" s="42"/>
      <c r="Z62" s="42"/>
      <c r="AA62" s="42"/>
      <c r="AB62" s="42"/>
      <c r="AC62" s="15"/>
      <c r="AD62" s="15"/>
      <c r="AE62" s="15"/>
    </row>
    <row r="63" spans="1:31" ht="19.5" customHeight="1" x14ac:dyDescent="0.25">
      <c r="A63" s="43"/>
      <c r="B63" s="159" t="s">
        <v>16</v>
      </c>
      <c r="C63" s="80">
        <v>21.1</v>
      </c>
      <c r="D63" s="9">
        <v>3</v>
      </c>
      <c r="E63" s="9">
        <v>2</v>
      </c>
      <c r="F63" s="39">
        <f t="shared" si="33"/>
        <v>0.09</v>
      </c>
      <c r="G63" s="10">
        <v>1</v>
      </c>
      <c r="H63" s="39">
        <f t="shared" si="26"/>
        <v>33.333333333333336</v>
      </c>
      <c r="I63" s="34"/>
      <c r="J63" s="9"/>
      <c r="K63" s="9"/>
      <c r="L63" s="9"/>
      <c r="M63" s="9"/>
      <c r="N63" s="35">
        <v>0</v>
      </c>
      <c r="O63" s="10"/>
      <c r="P63" s="10"/>
      <c r="Q63" s="10"/>
      <c r="R63" s="10"/>
      <c r="S63" s="44">
        <f t="shared" si="34"/>
        <v>0</v>
      </c>
      <c r="T63" s="37">
        <f t="shared" si="35"/>
        <v>0</v>
      </c>
      <c r="U63" s="38">
        <v>35</v>
      </c>
      <c r="V63" s="10">
        <v>0</v>
      </c>
      <c r="W63" s="39">
        <f t="shared" si="36"/>
        <v>0</v>
      </c>
      <c r="X63" s="42"/>
      <c r="Y63" s="42"/>
      <c r="Z63" s="42"/>
      <c r="AA63" s="42"/>
      <c r="AB63" s="42"/>
      <c r="AC63" s="15"/>
      <c r="AD63" s="15"/>
      <c r="AE63" s="15"/>
    </row>
    <row r="64" spans="1:31" ht="26.25" customHeight="1" x14ac:dyDescent="0.25">
      <c r="A64" s="75" t="s">
        <v>320</v>
      </c>
      <c r="B64" s="159" t="s">
        <v>181</v>
      </c>
      <c r="C64" s="32"/>
      <c r="D64" s="9"/>
      <c r="E64" s="9"/>
      <c r="F64" s="32"/>
      <c r="G64" s="10"/>
      <c r="H64" s="39"/>
      <c r="I64" s="34"/>
      <c r="J64" s="9"/>
      <c r="K64" s="9"/>
      <c r="L64" s="9"/>
      <c r="M64" s="9"/>
      <c r="N64" s="35"/>
      <c r="O64" s="10"/>
      <c r="P64" s="10"/>
      <c r="Q64" s="10"/>
      <c r="R64" s="10"/>
      <c r="S64" s="44"/>
      <c r="T64" s="42"/>
      <c r="U64" s="10"/>
      <c r="V64" s="10"/>
      <c r="W64" s="123"/>
      <c r="X64" s="42"/>
      <c r="Y64" s="42"/>
      <c r="Z64" s="42"/>
      <c r="AA64" s="42"/>
      <c r="AB64" s="42"/>
      <c r="AC64" s="15"/>
      <c r="AD64" s="15"/>
      <c r="AE64" s="15"/>
    </row>
    <row r="65" spans="1:31" ht="18" customHeight="1" x14ac:dyDescent="0.25">
      <c r="A65" s="75"/>
      <c r="B65" s="159" t="s">
        <v>19</v>
      </c>
      <c r="C65" s="32">
        <v>42.4</v>
      </c>
      <c r="D65" s="9">
        <v>33</v>
      </c>
      <c r="E65" s="9">
        <v>27</v>
      </c>
      <c r="F65" s="39">
        <f t="shared" ref="F65:F72" si="37">ROUNDDOWN((E65/C65),2)</f>
        <v>0.63</v>
      </c>
      <c r="G65" s="10">
        <v>11</v>
      </c>
      <c r="H65" s="39">
        <f t="shared" si="26"/>
        <v>33.333333333333336</v>
      </c>
      <c r="I65" s="34"/>
      <c r="J65" s="9"/>
      <c r="K65" s="9"/>
      <c r="L65" s="9"/>
      <c r="M65" s="9"/>
      <c r="N65" s="35">
        <v>0</v>
      </c>
      <c r="O65" s="10"/>
      <c r="P65" s="10"/>
      <c r="Q65" s="10"/>
      <c r="R65" s="10"/>
      <c r="S65" s="44">
        <f t="shared" si="34"/>
        <v>0</v>
      </c>
      <c r="T65" s="37">
        <f t="shared" ref="T65:T105" si="38">ROUNDDOWN((U65*E65/100),0)</f>
        <v>9</v>
      </c>
      <c r="U65" s="38">
        <v>35</v>
      </c>
      <c r="V65" s="10">
        <v>9</v>
      </c>
      <c r="W65" s="39">
        <f t="shared" si="36"/>
        <v>33.333333333333336</v>
      </c>
      <c r="X65" s="42"/>
      <c r="Y65" s="42"/>
      <c r="Z65" s="42"/>
      <c r="AA65" s="42"/>
      <c r="AB65" s="42"/>
      <c r="AC65" s="15"/>
      <c r="AD65" s="15"/>
      <c r="AE65" s="15"/>
    </row>
    <row r="66" spans="1:31" ht="17.25" customHeight="1" x14ac:dyDescent="0.25">
      <c r="A66" s="43"/>
      <c r="B66" s="159" t="s">
        <v>20</v>
      </c>
      <c r="C66" s="32">
        <v>70.81</v>
      </c>
      <c r="D66" s="9">
        <v>41</v>
      </c>
      <c r="E66" s="9">
        <v>38</v>
      </c>
      <c r="F66" s="39">
        <f t="shared" si="37"/>
        <v>0.53</v>
      </c>
      <c r="G66" s="10">
        <v>14</v>
      </c>
      <c r="H66" s="39">
        <f t="shared" si="26"/>
        <v>34.146341463414636</v>
      </c>
      <c r="I66" s="34"/>
      <c r="J66" s="9"/>
      <c r="K66" s="9"/>
      <c r="L66" s="9"/>
      <c r="M66" s="9"/>
      <c r="N66" s="35">
        <v>2</v>
      </c>
      <c r="O66" s="10"/>
      <c r="P66" s="10"/>
      <c r="Q66" s="10"/>
      <c r="R66" s="10"/>
      <c r="S66" s="44">
        <f t="shared" si="34"/>
        <v>14.285714285714286</v>
      </c>
      <c r="T66" s="37">
        <f t="shared" si="38"/>
        <v>13</v>
      </c>
      <c r="U66" s="38">
        <v>35</v>
      </c>
      <c r="V66" s="10">
        <v>13</v>
      </c>
      <c r="W66" s="39">
        <f t="shared" si="36"/>
        <v>34.210526315789473</v>
      </c>
      <c r="X66" s="42"/>
      <c r="Y66" s="42"/>
      <c r="Z66" s="42"/>
      <c r="AA66" s="42"/>
      <c r="AB66" s="42"/>
      <c r="AC66" s="15"/>
      <c r="AD66" s="15"/>
      <c r="AE66" s="15"/>
    </row>
    <row r="67" spans="1:31" ht="17.25" customHeight="1" x14ac:dyDescent="0.25">
      <c r="A67" s="43"/>
      <c r="B67" s="159" t="s">
        <v>21</v>
      </c>
      <c r="C67" s="32">
        <v>48.22</v>
      </c>
      <c r="D67" s="9">
        <v>28</v>
      </c>
      <c r="E67" s="9">
        <v>25</v>
      </c>
      <c r="F67" s="39">
        <f t="shared" si="37"/>
        <v>0.51</v>
      </c>
      <c r="G67" s="10">
        <v>9</v>
      </c>
      <c r="H67" s="39">
        <f t="shared" si="26"/>
        <v>32.142857142857146</v>
      </c>
      <c r="I67" s="34"/>
      <c r="J67" s="9"/>
      <c r="K67" s="9"/>
      <c r="L67" s="9"/>
      <c r="M67" s="9"/>
      <c r="N67" s="35">
        <v>3</v>
      </c>
      <c r="O67" s="10"/>
      <c r="P67" s="10"/>
      <c r="Q67" s="10"/>
      <c r="R67" s="10"/>
      <c r="S67" s="44">
        <f t="shared" si="34"/>
        <v>33.333333333333336</v>
      </c>
      <c r="T67" s="37">
        <f t="shared" si="38"/>
        <v>8</v>
      </c>
      <c r="U67" s="38">
        <v>35</v>
      </c>
      <c r="V67" s="10">
        <v>8</v>
      </c>
      <c r="W67" s="39">
        <f t="shared" si="36"/>
        <v>32</v>
      </c>
      <c r="X67" s="42"/>
      <c r="Y67" s="42"/>
      <c r="Z67" s="42"/>
      <c r="AA67" s="42"/>
      <c r="AB67" s="42"/>
      <c r="AC67" s="15"/>
      <c r="AD67" s="15"/>
      <c r="AE67" s="15"/>
    </row>
    <row r="68" spans="1:31" ht="17.25" customHeight="1" x14ac:dyDescent="0.25">
      <c r="A68" s="43"/>
      <c r="B68" s="159" t="s">
        <v>53</v>
      </c>
      <c r="C68" s="32">
        <v>53.85</v>
      </c>
      <c r="D68" s="9">
        <v>42</v>
      </c>
      <c r="E68" s="9">
        <v>37</v>
      </c>
      <c r="F68" s="39">
        <f t="shared" si="37"/>
        <v>0.68</v>
      </c>
      <c r="G68" s="10">
        <v>14</v>
      </c>
      <c r="H68" s="39">
        <f t="shared" si="26"/>
        <v>33.333333333333336</v>
      </c>
      <c r="I68" s="34"/>
      <c r="J68" s="9"/>
      <c r="K68" s="9"/>
      <c r="L68" s="9"/>
      <c r="M68" s="9"/>
      <c r="N68" s="35">
        <v>0</v>
      </c>
      <c r="O68" s="10"/>
      <c r="P68" s="10"/>
      <c r="Q68" s="10"/>
      <c r="R68" s="10"/>
      <c r="S68" s="44">
        <f t="shared" si="34"/>
        <v>0</v>
      </c>
      <c r="T68" s="37">
        <f t="shared" si="38"/>
        <v>12</v>
      </c>
      <c r="U68" s="38">
        <v>35</v>
      </c>
      <c r="V68" s="10">
        <v>12</v>
      </c>
      <c r="W68" s="39">
        <f t="shared" si="36"/>
        <v>32.432432432432435</v>
      </c>
      <c r="X68" s="42"/>
      <c r="Y68" s="42"/>
      <c r="Z68" s="42"/>
      <c r="AA68" s="42"/>
      <c r="AB68" s="42"/>
      <c r="AC68" s="15"/>
      <c r="AD68" s="15"/>
      <c r="AE68" s="15"/>
    </row>
    <row r="69" spans="1:31" ht="17.25" customHeight="1" x14ac:dyDescent="0.25">
      <c r="A69" s="43"/>
      <c r="B69" s="159" t="s">
        <v>44</v>
      </c>
      <c r="C69" s="32">
        <v>29.64</v>
      </c>
      <c r="D69" s="9">
        <v>26</v>
      </c>
      <c r="E69" s="9">
        <v>28</v>
      </c>
      <c r="F69" s="39">
        <f t="shared" si="37"/>
        <v>0.94</v>
      </c>
      <c r="G69" s="10">
        <v>9</v>
      </c>
      <c r="H69" s="39">
        <f t="shared" si="26"/>
        <v>34.615384615384613</v>
      </c>
      <c r="I69" s="34"/>
      <c r="J69" s="9"/>
      <c r="K69" s="9"/>
      <c r="L69" s="9"/>
      <c r="M69" s="9"/>
      <c r="N69" s="35">
        <v>0</v>
      </c>
      <c r="O69" s="10"/>
      <c r="P69" s="10"/>
      <c r="Q69" s="10"/>
      <c r="R69" s="10"/>
      <c r="S69" s="44">
        <f t="shared" si="34"/>
        <v>0</v>
      </c>
      <c r="T69" s="37">
        <f t="shared" si="38"/>
        <v>9</v>
      </c>
      <c r="U69" s="38">
        <v>35</v>
      </c>
      <c r="V69" s="10">
        <v>9</v>
      </c>
      <c r="W69" s="39">
        <f t="shared" si="36"/>
        <v>32.142857142857146</v>
      </c>
      <c r="X69" s="42"/>
      <c r="Y69" s="42"/>
      <c r="Z69" s="42"/>
      <c r="AA69" s="42"/>
      <c r="AB69" s="42"/>
      <c r="AC69" s="15"/>
      <c r="AD69" s="15"/>
      <c r="AE69" s="15"/>
    </row>
    <row r="70" spans="1:31" ht="16.5" customHeight="1" x14ac:dyDescent="0.25">
      <c r="A70" s="43"/>
      <c r="B70" s="159" t="s">
        <v>45</v>
      </c>
      <c r="C70" s="32">
        <v>125.2</v>
      </c>
      <c r="D70" s="9">
        <v>108</v>
      </c>
      <c r="E70" s="9">
        <v>103</v>
      </c>
      <c r="F70" s="39">
        <f t="shared" si="37"/>
        <v>0.82</v>
      </c>
      <c r="G70" s="10">
        <v>37</v>
      </c>
      <c r="H70" s="39">
        <f t="shared" si="26"/>
        <v>34.25925925925926</v>
      </c>
      <c r="I70" s="34"/>
      <c r="J70" s="9"/>
      <c r="K70" s="9"/>
      <c r="L70" s="9"/>
      <c r="M70" s="9"/>
      <c r="N70" s="35">
        <v>4</v>
      </c>
      <c r="O70" s="10"/>
      <c r="P70" s="10"/>
      <c r="Q70" s="10"/>
      <c r="R70" s="10"/>
      <c r="S70" s="44">
        <f t="shared" si="34"/>
        <v>10.810810810810811</v>
      </c>
      <c r="T70" s="37">
        <f t="shared" si="38"/>
        <v>36</v>
      </c>
      <c r="U70" s="38">
        <v>35</v>
      </c>
      <c r="V70" s="10">
        <v>36</v>
      </c>
      <c r="W70" s="39">
        <f t="shared" si="36"/>
        <v>34.95145631067961</v>
      </c>
      <c r="X70" s="42"/>
      <c r="Y70" s="42"/>
      <c r="Z70" s="42"/>
      <c r="AA70" s="42"/>
      <c r="AB70" s="42"/>
      <c r="AC70" s="15"/>
      <c r="AD70" s="15"/>
      <c r="AE70" s="15"/>
    </row>
    <row r="71" spans="1:31" ht="16.5" customHeight="1" x14ac:dyDescent="0.25">
      <c r="A71" s="43"/>
      <c r="B71" s="159" t="s">
        <v>54</v>
      </c>
      <c r="C71" s="32">
        <v>43.73</v>
      </c>
      <c r="D71" s="9">
        <v>34</v>
      </c>
      <c r="E71" s="9">
        <v>30</v>
      </c>
      <c r="F71" s="39">
        <f t="shared" si="37"/>
        <v>0.68</v>
      </c>
      <c r="G71" s="10">
        <v>11</v>
      </c>
      <c r="H71" s="39">
        <f t="shared" si="26"/>
        <v>32.352941176470587</v>
      </c>
      <c r="I71" s="34"/>
      <c r="J71" s="9"/>
      <c r="K71" s="9"/>
      <c r="L71" s="9"/>
      <c r="M71" s="9"/>
      <c r="N71" s="35">
        <v>1</v>
      </c>
      <c r="O71" s="10"/>
      <c r="P71" s="10"/>
      <c r="Q71" s="10"/>
      <c r="R71" s="10"/>
      <c r="S71" s="44">
        <f t="shared" si="34"/>
        <v>9.0909090909090917</v>
      </c>
      <c r="T71" s="37">
        <f t="shared" si="38"/>
        <v>10</v>
      </c>
      <c r="U71" s="38">
        <v>35</v>
      </c>
      <c r="V71" s="10">
        <v>10</v>
      </c>
      <c r="W71" s="39">
        <f t="shared" si="36"/>
        <v>33.333333333333336</v>
      </c>
      <c r="X71" s="42"/>
      <c r="Y71" s="42"/>
      <c r="Z71" s="42"/>
      <c r="AA71" s="42"/>
      <c r="AB71" s="42"/>
      <c r="AC71" s="15"/>
      <c r="AD71" s="15"/>
      <c r="AE71" s="15"/>
    </row>
    <row r="72" spans="1:31" ht="16.5" customHeight="1" x14ac:dyDescent="0.25">
      <c r="A72" s="43"/>
      <c r="B72" s="159" t="s">
        <v>84</v>
      </c>
      <c r="C72" s="32">
        <v>28.23</v>
      </c>
      <c r="D72" s="9">
        <v>16</v>
      </c>
      <c r="E72" s="9">
        <v>13</v>
      </c>
      <c r="F72" s="39">
        <f t="shared" si="37"/>
        <v>0.46</v>
      </c>
      <c r="G72" s="10">
        <v>5</v>
      </c>
      <c r="H72" s="39">
        <f t="shared" si="26"/>
        <v>31.25</v>
      </c>
      <c r="I72" s="34"/>
      <c r="J72" s="9"/>
      <c r="K72" s="9"/>
      <c r="L72" s="9"/>
      <c r="M72" s="9"/>
      <c r="N72" s="35">
        <v>1</v>
      </c>
      <c r="O72" s="10"/>
      <c r="P72" s="10"/>
      <c r="Q72" s="10"/>
      <c r="R72" s="10"/>
      <c r="S72" s="44">
        <f t="shared" si="34"/>
        <v>20</v>
      </c>
      <c r="T72" s="37">
        <f t="shared" si="38"/>
        <v>4</v>
      </c>
      <c r="U72" s="38">
        <v>35</v>
      </c>
      <c r="V72" s="10">
        <v>4</v>
      </c>
      <c r="W72" s="39">
        <f t="shared" si="36"/>
        <v>30.76923076923077</v>
      </c>
      <c r="X72" s="42"/>
      <c r="Y72" s="42"/>
      <c r="Z72" s="42"/>
      <c r="AA72" s="42"/>
      <c r="AB72" s="42"/>
      <c r="AC72" s="15"/>
      <c r="AD72" s="15"/>
      <c r="AE72" s="15"/>
    </row>
    <row r="73" spans="1:31" ht="28.5" customHeight="1" x14ac:dyDescent="0.25">
      <c r="A73" s="75" t="s">
        <v>321</v>
      </c>
      <c r="B73" s="159" t="s">
        <v>263</v>
      </c>
      <c r="C73" s="32"/>
      <c r="D73" s="9"/>
      <c r="E73" s="9"/>
      <c r="F73" s="32"/>
      <c r="G73" s="10"/>
      <c r="H73" s="39"/>
      <c r="I73" s="34"/>
      <c r="J73" s="9"/>
      <c r="K73" s="9"/>
      <c r="L73" s="9"/>
      <c r="M73" s="9"/>
      <c r="N73" s="35"/>
      <c r="O73" s="10"/>
      <c r="P73" s="10"/>
      <c r="Q73" s="10"/>
      <c r="R73" s="10"/>
      <c r="S73" s="44"/>
      <c r="T73" s="42"/>
      <c r="U73" s="10"/>
      <c r="V73" s="10"/>
      <c r="W73" s="123"/>
      <c r="X73" s="42"/>
      <c r="Y73" s="42"/>
      <c r="Z73" s="42"/>
      <c r="AA73" s="42"/>
      <c r="AB73" s="42"/>
      <c r="AC73" s="15"/>
      <c r="AD73" s="15"/>
      <c r="AE73" s="15"/>
    </row>
    <row r="74" spans="1:31" ht="25.5" x14ac:dyDescent="0.25">
      <c r="A74" s="43"/>
      <c r="B74" s="159" t="s">
        <v>140</v>
      </c>
      <c r="C74" s="32">
        <v>161.4</v>
      </c>
      <c r="D74" s="9">
        <v>675</v>
      </c>
      <c r="E74" s="9">
        <v>950</v>
      </c>
      <c r="F74" s="39">
        <f t="shared" ref="F74" si="39">ROUNDDOWN((E74/C74),2)</f>
        <v>5.88</v>
      </c>
      <c r="G74" s="10">
        <v>236</v>
      </c>
      <c r="H74" s="39">
        <f t="shared" si="26"/>
        <v>34.962962962962962</v>
      </c>
      <c r="I74" s="34"/>
      <c r="J74" s="9"/>
      <c r="K74" s="9"/>
      <c r="L74" s="9"/>
      <c r="M74" s="9"/>
      <c r="N74" s="35">
        <v>236</v>
      </c>
      <c r="O74" s="10"/>
      <c r="P74" s="10"/>
      <c r="Q74" s="10"/>
      <c r="R74" s="10"/>
      <c r="S74" s="44">
        <f t="shared" ref="S74" si="40">SUM(N74*100/G74)</f>
        <v>100</v>
      </c>
      <c r="T74" s="37">
        <f t="shared" si="38"/>
        <v>332</v>
      </c>
      <c r="U74" s="38">
        <v>35</v>
      </c>
      <c r="V74" s="10">
        <v>332</v>
      </c>
      <c r="W74" s="39">
        <f t="shared" ref="W74" si="41">SUM(V74*100/E74)</f>
        <v>34.94736842105263</v>
      </c>
      <c r="X74" s="42"/>
      <c r="Y74" s="42"/>
      <c r="Z74" s="42"/>
      <c r="AA74" s="42"/>
      <c r="AB74" s="42"/>
      <c r="AC74" s="15"/>
      <c r="AD74" s="15"/>
      <c r="AE74" s="15"/>
    </row>
    <row r="75" spans="1:31" ht="25.5" x14ac:dyDescent="0.25">
      <c r="A75" s="75" t="s">
        <v>322</v>
      </c>
      <c r="B75" s="159" t="s">
        <v>207</v>
      </c>
      <c r="C75" s="32"/>
      <c r="D75" s="9"/>
      <c r="E75" s="9"/>
      <c r="F75" s="32"/>
      <c r="G75" s="10"/>
      <c r="H75" s="39"/>
      <c r="I75" s="34"/>
      <c r="J75" s="9"/>
      <c r="K75" s="9"/>
      <c r="L75" s="9"/>
      <c r="M75" s="9"/>
      <c r="N75" s="35"/>
      <c r="O75" s="10"/>
      <c r="P75" s="10"/>
      <c r="Q75" s="10"/>
      <c r="R75" s="10"/>
      <c r="S75" s="44"/>
      <c r="T75" s="42"/>
      <c r="U75" s="10"/>
      <c r="V75" s="10"/>
      <c r="W75" s="123"/>
      <c r="X75" s="42"/>
      <c r="Y75" s="42"/>
      <c r="Z75" s="42"/>
      <c r="AA75" s="42"/>
      <c r="AB75" s="42"/>
      <c r="AC75" s="15"/>
      <c r="AD75" s="15"/>
      <c r="AE75" s="15"/>
    </row>
    <row r="76" spans="1:31" ht="27.75" customHeight="1" x14ac:dyDescent="0.25">
      <c r="A76" s="43"/>
      <c r="B76" s="159" t="s">
        <v>46</v>
      </c>
      <c r="C76" s="80">
        <v>85.13</v>
      </c>
      <c r="D76" s="9">
        <v>31</v>
      </c>
      <c r="E76" s="9">
        <v>65</v>
      </c>
      <c r="F76" s="39">
        <f t="shared" ref="F76:F81" si="42">ROUNDDOWN((E76/C76),2)</f>
        <v>0.76</v>
      </c>
      <c r="G76" s="10">
        <v>10</v>
      </c>
      <c r="H76" s="39">
        <f t="shared" si="26"/>
        <v>32.258064516129032</v>
      </c>
      <c r="I76" s="34"/>
      <c r="J76" s="9"/>
      <c r="K76" s="9"/>
      <c r="L76" s="9"/>
      <c r="M76" s="9"/>
      <c r="N76" s="35">
        <v>5</v>
      </c>
      <c r="O76" s="10"/>
      <c r="P76" s="10"/>
      <c r="Q76" s="10"/>
      <c r="R76" s="10"/>
      <c r="S76" s="44">
        <f t="shared" ref="S76:S90" si="43">SUM(N76*100/G76)</f>
        <v>50</v>
      </c>
      <c r="T76" s="37">
        <f t="shared" si="38"/>
        <v>22</v>
      </c>
      <c r="U76" s="38">
        <v>35</v>
      </c>
      <c r="V76" s="10">
        <v>22</v>
      </c>
      <c r="W76" s="39">
        <f t="shared" ref="W76:W81" si="44">SUM(V76*100/E76)</f>
        <v>33.846153846153847</v>
      </c>
      <c r="X76" s="42"/>
      <c r="Y76" s="42"/>
      <c r="Z76" s="42"/>
      <c r="AA76" s="42"/>
      <c r="AB76" s="42"/>
      <c r="AC76" s="15"/>
      <c r="AD76" s="15"/>
      <c r="AE76" s="15"/>
    </row>
    <row r="77" spans="1:31" ht="25.5" x14ac:dyDescent="0.25">
      <c r="A77" s="43"/>
      <c r="B77" s="159" t="s">
        <v>61</v>
      </c>
      <c r="C77" s="80" t="s">
        <v>237</v>
      </c>
      <c r="D77" s="9">
        <v>46</v>
      </c>
      <c r="E77" s="9">
        <v>49</v>
      </c>
      <c r="F77" s="39">
        <f t="shared" si="42"/>
        <v>1.69</v>
      </c>
      <c r="G77" s="10">
        <v>16</v>
      </c>
      <c r="H77" s="39">
        <f t="shared" si="26"/>
        <v>34.782608695652172</v>
      </c>
      <c r="I77" s="34"/>
      <c r="J77" s="9"/>
      <c r="K77" s="9"/>
      <c r="L77" s="9"/>
      <c r="M77" s="9"/>
      <c r="N77" s="35">
        <v>13</v>
      </c>
      <c r="O77" s="10"/>
      <c r="P77" s="10"/>
      <c r="Q77" s="10"/>
      <c r="R77" s="10"/>
      <c r="S77" s="44">
        <f t="shared" si="43"/>
        <v>81.25</v>
      </c>
      <c r="T77" s="37">
        <f t="shared" si="38"/>
        <v>17</v>
      </c>
      <c r="U77" s="38">
        <v>35</v>
      </c>
      <c r="V77" s="10">
        <v>17</v>
      </c>
      <c r="W77" s="39">
        <f t="shared" si="44"/>
        <v>34.693877551020407</v>
      </c>
      <c r="X77" s="42"/>
      <c r="Y77" s="42"/>
      <c r="Z77" s="42"/>
      <c r="AA77" s="42"/>
      <c r="AB77" s="42"/>
      <c r="AC77" s="15"/>
      <c r="AD77" s="15"/>
      <c r="AE77" s="15"/>
    </row>
    <row r="78" spans="1:31" x14ac:dyDescent="0.25">
      <c r="A78" s="43"/>
      <c r="B78" s="159" t="s">
        <v>63</v>
      </c>
      <c r="C78" s="32">
        <v>29.22</v>
      </c>
      <c r="D78" s="9">
        <v>79</v>
      </c>
      <c r="E78" s="9">
        <v>86</v>
      </c>
      <c r="F78" s="39">
        <f t="shared" si="42"/>
        <v>2.94</v>
      </c>
      <c r="G78" s="10">
        <v>27</v>
      </c>
      <c r="H78" s="39">
        <f t="shared" si="26"/>
        <v>34.177215189873415</v>
      </c>
      <c r="I78" s="34"/>
      <c r="J78" s="9"/>
      <c r="K78" s="9"/>
      <c r="L78" s="9"/>
      <c r="M78" s="9"/>
      <c r="N78" s="35">
        <v>26</v>
      </c>
      <c r="O78" s="10"/>
      <c r="P78" s="10"/>
      <c r="Q78" s="10"/>
      <c r="R78" s="10"/>
      <c r="S78" s="44">
        <f t="shared" si="43"/>
        <v>96.296296296296291</v>
      </c>
      <c r="T78" s="37">
        <f t="shared" si="38"/>
        <v>30</v>
      </c>
      <c r="U78" s="38">
        <v>35</v>
      </c>
      <c r="V78" s="10">
        <v>30</v>
      </c>
      <c r="W78" s="39">
        <f t="shared" si="44"/>
        <v>34.883720930232556</v>
      </c>
      <c r="X78" s="42"/>
      <c r="Y78" s="42"/>
      <c r="Z78" s="42"/>
      <c r="AA78" s="42"/>
      <c r="AB78" s="42"/>
      <c r="AC78" s="15"/>
      <c r="AD78" s="15"/>
      <c r="AE78" s="15"/>
    </row>
    <row r="79" spans="1:31" x14ac:dyDescent="0.25">
      <c r="A79" s="43"/>
      <c r="B79" s="159" t="s">
        <v>47</v>
      </c>
      <c r="C79" s="32">
        <v>42.98</v>
      </c>
      <c r="D79" s="9">
        <v>93</v>
      </c>
      <c r="E79" s="9">
        <v>108</v>
      </c>
      <c r="F79" s="39">
        <f t="shared" si="42"/>
        <v>2.5099999999999998</v>
      </c>
      <c r="G79" s="10">
        <v>32</v>
      </c>
      <c r="H79" s="39">
        <f t="shared" si="26"/>
        <v>34.408602150537632</v>
      </c>
      <c r="I79" s="34"/>
      <c r="J79" s="9"/>
      <c r="K79" s="9"/>
      <c r="L79" s="9"/>
      <c r="M79" s="9"/>
      <c r="N79" s="35">
        <v>13</v>
      </c>
      <c r="O79" s="10"/>
      <c r="P79" s="10"/>
      <c r="Q79" s="10"/>
      <c r="R79" s="10"/>
      <c r="S79" s="44">
        <f t="shared" si="43"/>
        <v>40.625</v>
      </c>
      <c r="T79" s="37">
        <f t="shared" si="38"/>
        <v>37</v>
      </c>
      <c r="U79" s="38">
        <v>35</v>
      </c>
      <c r="V79" s="10">
        <v>37</v>
      </c>
      <c r="W79" s="39">
        <f t="shared" si="44"/>
        <v>34.25925925925926</v>
      </c>
      <c r="X79" s="42"/>
      <c r="Y79" s="42"/>
      <c r="Z79" s="42"/>
      <c r="AA79" s="42"/>
      <c r="AB79" s="42"/>
      <c r="AC79" s="15"/>
      <c r="AD79" s="15"/>
      <c r="AE79" s="15"/>
    </row>
    <row r="80" spans="1:31" x14ac:dyDescent="0.25">
      <c r="A80" s="43"/>
      <c r="B80" s="159" t="s">
        <v>48</v>
      </c>
      <c r="C80" s="32">
        <v>54.42</v>
      </c>
      <c r="D80" s="9">
        <v>184</v>
      </c>
      <c r="E80" s="9">
        <v>196</v>
      </c>
      <c r="F80" s="39">
        <f t="shared" si="42"/>
        <v>3.6</v>
      </c>
      <c r="G80" s="10">
        <v>64</v>
      </c>
      <c r="H80" s="39">
        <f t="shared" si="26"/>
        <v>34.782608695652172</v>
      </c>
      <c r="I80" s="34"/>
      <c r="J80" s="9"/>
      <c r="K80" s="9"/>
      <c r="L80" s="9"/>
      <c r="M80" s="9"/>
      <c r="N80" s="35">
        <v>44</v>
      </c>
      <c r="O80" s="10"/>
      <c r="P80" s="10"/>
      <c r="Q80" s="10"/>
      <c r="R80" s="10"/>
      <c r="S80" s="44">
        <f t="shared" si="43"/>
        <v>68.75</v>
      </c>
      <c r="T80" s="37">
        <f t="shared" si="38"/>
        <v>68</v>
      </c>
      <c r="U80" s="38">
        <v>35</v>
      </c>
      <c r="V80" s="10">
        <v>68</v>
      </c>
      <c r="W80" s="39">
        <f t="shared" si="44"/>
        <v>34.693877551020407</v>
      </c>
      <c r="X80" s="42"/>
      <c r="Y80" s="42"/>
      <c r="Z80" s="42"/>
      <c r="AA80" s="42"/>
      <c r="AB80" s="42"/>
      <c r="AC80" s="15"/>
      <c r="AD80" s="15"/>
      <c r="AE80" s="15"/>
    </row>
    <row r="81" spans="1:31" ht="25.5" x14ac:dyDescent="0.25">
      <c r="A81" s="43"/>
      <c r="B81" s="159" t="s">
        <v>49</v>
      </c>
      <c r="C81" s="32">
        <v>43.23</v>
      </c>
      <c r="D81" s="9">
        <v>128</v>
      </c>
      <c r="E81" s="9">
        <v>136</v>
      </c>
      <c r="F81" s="39">
        <f t="shared" si="42"/>
        <v>3.14</v>
      </c>
      <c r="G81" s="10">
        <v>44</v>
      </c>
      <c r="H81" s="39">
        <f t="shared" si="26"/>
        <v>34.375</v>
      </c>
      <c r="I81" s="34"/>
      <c r="J81" s="9"/>
      <c r="K81" s="9"/>
      <c r="L81" s="9"/>
      <c r="M81" s="9"/>
      <c r="N81" s="35">
        <v>25</v>
      </c>
      <c r="O81" s="10"/>
      <c r="P81" s="10"/>
      <c r="Q81" s="10"/>
      <c r="R81" s="10"/>
      <c r="S81" s="44">
        <f t="shared" si="43"/>
        <v>56.81818181818182</v>
      </c>
      <c r="T81" s="37">
        <f t="shared" si="38"/>
        <v>47</v>
      </c>
      <c r="U81" s="38">
        <v>35</v>
      </c>
      <c r="V81" s="10">
        <v>47</v>
      </c>
      <c r="W81" s="39">
        <f t="shared" si="44"/>
        <v>34.558823529411768</v>
      </c>
      <c r="X81" s="42"/>
      <c r="Y81" s="42"/>
      <c r="Z81" s="42"/>
      <c r="AA81" s="42"/>
      <c r="AB81" s="42"/>
      <c r="AC81" s="15"/>
      <c r="AD81" s="15"/>
      <c r="AE81" s="15"/>
    </row>
    <row r="82" spans="1:31" ht="25.5" x14ac:dyDescent="0.25">
      <c r="A82" s="75" t="s">
        <v>323</v>
      </c>
      <c r="B82" s="159" t="s">
        <v>118</v>
      </c>
      <c r="C82" s="32"/>
      <c r="D82" s="9"/>
      <c r="E82" s="9"/>
      <c r="F82" s="39"/>
      <c r="G82" s="10"/>
      <c r="H82" s="39"/>
      <c r="I82" s="34"/>
      <c r="J82" s="9"/>
      <c r="K82" s="9"/>
      <c r="L82" s="9"/>
      <c r="M82" s="9"/>
      <c r="N82" s="35"/>
      <c r="O82" s="10"/>
      <c r="P82" s="10"/>
      <c r="Q82" s="10"/>
      <c r="R82" s="10"/>
      <c r="S82" s="44"/>
      <c r="T82" s="37"/>
      <c r="U82" s="38"/>
      <c r="V82" s="10"/>
      <c r="W82" s="39"/>
      <c r="X82" s="42"/>
      <c r="Y82" s="42"/>
      <c r="Z82" s="42"/>
      <c r="AA82" s="42"/>
      <c r="AB82" s="42"/>
      <c r="AC82" s="15"/>
      <c r="AD82" s="15"/>
      <c r="AE82" s="15"/>
    </row>
    <row r="83" spans="1:31" ht="25.5" x14ac:dyDescent="0.25">
      <c r="A83" s="75"/>
      <c r="B83" s="159" t="s">
        <v>55</v>
      </c>
      <c r="C83" s="32">
        <v>15.74</v>
      </c>
      <c r="D83" s="9">
        <v>10</v>
      </c>
      <c r="E83" s="9">
        <v>13</v>
      </c>
      <c r="F83" s="32">
        <f t="shared" ref="F83:F88" si="45">ROUNDDOWN((E83/C83),2)</f>
        <v>0.82</v>
      </c>
      <c r="G83" s="10">
        <v>3</v>
      </c>
      <c r="H83" s="39">
        <f t="shared" si="26"/>
        <v>30</v>
      </c>
      <c r="I83" s="9"/>
      <c r="J83" s="9"/>
      <c r="K83" s="9"/>
      <c r="L83" s="9"/>
      <c r="M83" s="34"/>
      <c r="N83" s="35">
        <v>0</v>
      </c>
      <c r="O83" s="10"/>
      <c r="P83" s="10"/>
      <c r="Q83" s="10"/>
      <c r="R83" s="10"/>
      <c r="S83" s="44">
        <f t="shared" si="43"/>
        <v>0</v>
      </c>
      <c r="T83" s="37">
        <f t="shared" ref="T83:T88" si="46">ROUNDDOWN((U83*E83/100),0)</f>
        <v>4</v>
      </c>
      <c r="U83" s="10">
        <v>35</v>
      </c>
      <c r="V83" s="10">
        <v>4</v>
      </c>
      <c r="W83" s="39">
        <f t="shared" ref="W83:W92" si="47">SUM(V83*100/E83)</f>
        <v>30.76923076923077</v>
      </c>
      <c r="X83" s="42"/>
      <c r="Y83" s="42"/>
      <c r="Z83" s="42"/>
      <c r="AA83" s="42"/>
      <c r="AB83" s="42"/>
      <c r="AC83" s="15"/>
      <c r="AD83" s="15"/>
      <c r="AE83" s="15"/>
    </row>
    <row r="84" spans="1:31" ht="25.5" x14ac:dyDescent="0.25">
      <c r="A84" s="75"/>
      <c r="B84" s="159" t="s">
        <v>56</v>
      </c>
      <c r="C84" s="32">
        <v>17.47</v>
      </c>
      <c r="D84" s="9">
        <v>16</v>
      </c>
      <c r="E84" s="9">
        <v>4</v>
      </c>
      <c r="F84" s="32">
        <f t="shared" si="45"/>
        <v>0.22</v>
      </c>
      <c r="G84" s="10">
        <v>5</v>
      </c>
      <c r="H84" s="39">
        <v>0</v>
      </c>
      <c r="I84" s="9"/>
      <c r="J84" s="9"/>
      <c r="K84" s="9"/>
      <c r="L84" s="9"/>
      <c r="M84" s="34"/>
      <c r="N84" s="35">
        <v>0</v>
      </c>
      <c r="O84" s="10"/>
      <c r="P84" s="10"/>
      <c r="Q84" s="10"/>
      <c r="R84" s="10"/>
      <c r="S84" s="44">
        <v>0</v>
      </c>
      <c r="T84" s="37">
        <f t="shared" si="46"/>
        <v>1</v>
      </c>
      <c r="U84" s="10">
        <v>35</v>
      </c>
      <c r="V84" s="10">
        <v>1</v>
      </c>
      <c r="W84" s="39">
        <f t="shared" si="47"/>
        <v>25</v>
      </c>
      <c r="X84" s="42"/>
      <c r="Y84" s="42"/>
      <c r="Z84" s="42"/>
      <c r="AA84" s="42"/>
      <c r="AB84" s="42"/>
      <c r="AC84" s="15"/>
      <c r="AD84" s="15"/>
      <c r="AE84" s="15"/>
    </row>
    <row r="85" spans="1:31" x14ac:dyDescent="0.25">
      <c r="A85" s="75"/>
      <c r="B85" s="159" t="s">
        <v>72</v>
      </c>
      <c r="C85" s="32">
        <v>16.04</v>
      </c>
      <c r="D85" s="9">
        <v>14</v>
      </c>
      <c r="E85" s="9">
        <v>5</v>
      </c>
      <c r="F85" s="32">
        <f t="shared" si="45"/>
        <v>0.31</v>
      </c>
      <c r="G85" s="10">
        <v>4</v>
      </c>
      <c r="H85" s="39">
        <v>0</v>
      </c>
      <c r="I85" s="9"/>
      <c r="J85" s="9"/>
      <c r="K85" s="9"/>
      <c r="L85" s="9"/>
      <c r="M85" s="34"/>
      <c r="N85" s="35">
        <v>0</v>
      </c>
      <c r="O85" s="10"/>
      <c r="P85" s="10"/>
      <c r="Q85" s="10"/>
      <c r="R85" s="10"/>
      <c r="S85" s="44">
        <v>0</v>
      </c>
      <c r="T85" s="37">
        <f t="shared" si="46"/>
        <v>1</v>
      </c>
      <c r="U85" s="10">
        <v>35</v>
      </c>
      <c r="V85" s="10">
        <v>1</v>
      </c>
      <c r="W85" s="39">
        <f t="shared" si="47"/>
        <v>20</v>
      </c>
      <c r="X85" s="42"/>
      <c r="Y85" s="42"/>
      <c r="Z85" s="42"/>
      <c r="AA85" s="42"/>
      <c r="AB85" s="42"/>
      <c r="AC85" s="15"/>
      <c r="AD85" s="15"/>
      <c r="AE85" s="15"/>
    </row>
    <row r="86" spans="1:31" x14ac:dyDescent="0.25">
      <c r="A86" s="75"/>
      <c r="B86" s="159" t="s">
        <v>57</v>
      </c>
      <c r="C86" s="32">
        <v>41.94</v>
      </c>
      <c r="D86" s="9">
        <v>18</v>
      </c>
      <c r="E86" s="9">
        <v>27</v>
      </c>
      <c r="F86" s="32">
        <f t="shared" si="45"/>
        <v>0.64</v>
      </c>
      <c r="G86" s="10">
        <v>6</v>
      </c>
      <c r="H86" s="39">
        <f t="shared" si="26"/>
        <v>33.333333333333336</v>
      </c>
      <c r="I86" s="9"/>
      <c r="J86" s="9"/>
      <c r="K86" s="9"/>
      <c r="L86" s="9"/>
      <c r="M86" s="34"/>
      <c r="N86" s="35">
        <v>1</v>
      </c>
      <c r="O86" s="10"/>
      <c r="P86" s="10"/>
      <c r="Q86" s="10"/>
      <c r="R86" s="10"/>
      <c r="S86" s="44">
        <f t="shared" si="43"/>
        <v>16.666666666666668</v>
      </c>
      <c r="T86" s="37">
        <f t="shared" si="46"/>
        <v>9</v>
      </c>
      <c r="U86" s="10">
        <v>35</v>
      </c>
      <c r="V86" s="10">
        <v>9</v>
      </c>
      <c r="W86" s="39">
        <f t="shared" si="47"/>
        <v>33.333333333333336</v>
      </c>
      <c r="X86" s="42"/>
      <c r="Y86" s="42"/>
      <c r="Z86" s="42"/>
      <c r="AA86" s="42"/>
      <c r="AB86" s="42"/>
      <c r="AC86" s="15"/>
      <c r="AD86" s="15"/>
      <c r="AE86" s="15"/>
    </row>
    <row r="87" spans="1:31" x14ac:dyDescent="0.25">
      <c r="A87" s="75"/>
      <c r="B87" s="159" t="s">
        <v>74</v>
      </c>
      <c r="C87" s="32">
        <v>20.82</v>
      </c>
      <c r="D87" s="9">
        <v>2</v>
      </c>
      <c r="E87" s="9">
        <v>4</v>
      </c>
      <c r="F87" s="32">
        <f t="shared" si="45"/>
        <v>0.19</v>
      </c>
      <c r="G87" s="10">
        <v>0</v>
      </c>
      <c r="H87" s="39">
        <f t="shared" si="26"/>
        <v>0</v>
      </c>
      <c r="I87" s="34"/>
      <c r="J87" s="9"/>
      <c r="K87" s="9"/>
      <c r="L87" s="9"/>
      <c r="M87" s="34"/>
      <c r="N87" s="35">
        <v>0</v>
      </c>
      <c r="O87" s="10"/>
      <c r="P87" s="10"/>
      <c r="Q87" s="10"/>
      <c r="R87" s="10"/>
      <c r="S87" s="44">
        <v>0</v>
      </c>
      <c r="T87" s="37">
        <f t="shared" si="46"/>
        <v>1</v>
      </c>
      <c r="U87" s="10">
        <v>35</v>
      </c>
      <c r="V87" s="10">
        <v>1</v>
      </c>
      <c r="W87" s="39">
        <f t="shared" si="47"/>
        <v>25</v>
      </c>
      <c r="X87" s="42"/>
      <c r="Y87" s="42"/>
      <c r="Z87" s="42"/>
      <c r="AA87" s="42"/>
      <c r="AB87" s="42"/>
      <c r="AC87" s="15"/>
      <c r="AD87" s="15"/>
      <c r="AE87" s="15"/>
    </row>
    <row r="88" spans="1:31" x14ac:dyDescent="0.25">
      <c r="A88" s="75"/>
      <c r="B88" s="159" t="s">
        <v>58</v>
      </c>
      <c r="C88" s="32">
        <v>24.12</v>
      </c>
      <c r="D88" s="9">
        <v>28</v>
      </c>
      <c r="E88" s="9">
        <v>6</v>
      </c>
      <c r="F88" s="39">
        <f t="shared" si="45"/>
        <v>0.24</v>
      </c>
      <c r="G88" s="10">
        <v>9</v>
      </c>
      <c r="H88" s="39">
        <v>0</v>
      </c>
      <c r="I88" s="34"/>
      <c r="J88" s="9"/>
      <c r="K88" s="9"/>
      <c r="L88" s="9"/>
      <c r="M88" s="34"/>
      <c r="N88" s="35">
        <v>0</v>
      </c>
      <c r="O88" s="10"/>
      <c r="P88" s="10"/>
      <c r="Q88" s="10"/>
      <c r="R88" s="10"/>
      <c r="S88" s="44">
        <f t="shared" si="43"/>
        <v>0</v>
      </c>
      <c r="T88" s="37">
        <f t="shared" si="46"/>
        <v>2</v>
      </c>
      <c r="U88" s="10">
        <v>35</v>
      </c>
      <c r="V88" s="10">
        <v>2</v>
      </c>
      <c r="W88" s="39">
        <f t="shared" si="47"/>
        <v>33.333333333333336</v>
      </c>
      <c r="X88" s="42"/>
      <c r="Y88" s="42"/>
      <c r="Z88" s="42"/>
      <c r="AA88" s="42"/>
      <c r="AB88" s="42"/>
      <c r="AC88" s="15"/>
      <c r="AD88" s="15"/>
      <c r="AE88" s="15"/>
    </row>
    <row r="89" spans="1:31" x14ac:dyDescent="0.25">
      <c r="A89" s="43"/>
      <c r="B89" s="159" t="s">
        <v>50</v>
      </c>
      <c r="C89" s="32">
        <v>25.94</v>
      </c>
      <c r="D89" s="9">
        <v>10</v>
      </c>
      <c r="E89" s="9">
        <v>3</v>
      </c>
      <c r="F89" s="39">
        <f t="shared" ref="F89:F92" si="48">ROUNDDOWN((E89/C89),2)</f>
        <v>0.11</v>
      </c>
      <c r="G89" s="10">
        <v>3</v>
      </c>
      <c r="H89" s="39">
        <f t="shared" ref="H89:H92" si="49">SUM(G89*100/D89)</f>
        <v>30</v>
      </c>
      <c r="I89" s="34"/>
      <c r="J89" s="9"/>
      <c r="K89" s="9"/>
      <c r="L89" s="9"/>
      <c r="M89" s="9"/>
      <c r="N89" s="35">
        <v>1</v>
      </c>
      <c r="O89" s="10"/>
      <c r="P89" s="10"/>
      <c r="Q89" s="10"/>
      <c r="R89" s="10"/>
      <c r="S89" s="44">
        <f t="shared" si="43"/>
        <v>33.333333333333336</v>
      </c>
      <c r="T89" s="37">
        <f t="shared" ref="T89:T92" si="50">ROUNDDOWN((U89*E89/100),0)</f>
        <v>1</v>
      </c>
      <c r="U89" s="38">
        <v>35</v>
      </c>
      <c r="V89" s="10">
        <v>1</v>
      </c>
      <c r="W89" s="39">
        <f t="shared" si="47"/>
        <v>33.333333333333336</v>
      </c>
      <c r="X89" s="42"/>
      <c r="Y89" s="42"/>
      <c r="Z89" s="42"/>
      <c r="AA89" s="42"/>
      <c r="AB89" s="42"/>
      <c r="AC89" s="15"/>
      <c r="AD89" s="15"/>
      <c r="AE89" s="15"/>
    </row>
    <row r="90" spans="1:31" x14ac:dyDescent="0.25">
      <c r="A90" s="43"/>
      <c r="B90" s="159" t="s">
        <v>76</v>
      </c>
      <c r="C90" s="80">
        <v>11.37</v>
      </c>
      <c r="D90" s="9">
        <v>5</v>
      </c>
      <c r="E90" s="9">
        <v>2</v>
      </c>
      <c r="F90" s="39">
        <f t="shared" si="48"/>
        <v>0.17</v>
      </c>
      <c r="G90" s="10">
        <v>1</v>
      </c>
      <c r="H90" s="39">
        <f t="shared" si="49"/>
        <v>20</v>
      </c>
      <c r="I90" s="34"/>
      <c r="J90" s="9"/>
      <c r="K90" s="9"/>
      <c r="L90" s="9"/>
      <c r="M90" s="9"/>
      <c r="N90" s="35">
        <v>0</v>
      </c>
      <c r="O90" s="10"/>
      <c r="P90" s="10"/>
      <c r="Q90" s="10"/>
      <c r="R90" s="10"/>
      <c r="S90" s="44">
        <f t="shared" si="43"/>
        <v>0</v>
      </c>
      <c r="T90" s="37">
        <f t="shared" si="50"/>
        <v>0</v>
      </c>
      <c r="U90" s="38">
        <v>35</v>
      </c>
      <c r="V90" s="10">
        <v>0</v>
      </c>
      <c r="W90" s="39">
        <f t="shared" si="47"/>
        <v>0</v>
      </c>
      <c r="X90" s="42"/>
      <c r="Y90" s="42"/>
      <c r="Z90" s="42"/>
      <c r="AA90" s="42"/>
      <c r="AB90" s="42"/>
      <c r="AC90" s="15"/>
      <c r="AD90" s="15"/>
      <c r="AE90" s="15"/>
    </row>
    <row r="91" spans="1:31" ht="28.5" customHeight="1" x14ac:dyDescent="0.25">
      <c r="A91" s="75" t="s">
        <v>324</v>
      </c>
      <c r="B91" s="159" t="s">
        <v>105</v>
      </c>
      <c r="C91" s="32"/>
      <c r="D91" s="9"/>
      <c r="E91" s="9"/>
      <c r="F91" s="39"/>
      <c r="G91" s="10"/>
      <c r="H91" s="39"/>
      <c r="I91" s="34"/>
      <c r="J91" s="9"/>
      <c r="K91" s="9"/>
      <c r="L91" s="9"/>
      <c r="M91" s="9"/>
      <c r="N91" s="35"/>
      <c r="O91" s="10"/>
      <c r="P91" s="10"/>
      <c r="Q91" s="10"/>
      <c r="R91" s="10"/>
      <c r="S91" s="44"/>
      <c r="T91" s="37"/>
      <c r="U91" s="38"/>
      <c r="V91" s="10"/>
      <c r="W91" s="39"/>
      <c r="X91" s="42"/>
      <c r="Y91" s="42"/>
      <c r="Z91" s="42"/>
      <c r="AA91" s="42"/>
      <c r="AB91" s="42"/>
      <c r="AC91" s="15"/>
      <c r="AD91" s="15"/>
      <c r="AE91" s="15"/>
    </row>
    <row r="92" spans="1:31" x14ac:dyDescent="0.25">
      <c r="A92" s="75"/>
      <c r="B92" s="159" t="s">
        <v>301</v>
      </c>
      <c r="C92" s="32">
        <v>57.21</v>
      </c>
      <c r="D92" s="9">
        <v>2</v>
      </c>
      <c r="E92" s="9">
        <v>5</v>
      </c>
      <c r="F92" s="39">
        <f t="shared" si="48"/>
        <v>0.08</v>
      </c>
      <c r="G92" s="10">
        <v>0</v>
      </c>
      <c r="H92" s="39">
        <f t="shared" si="49"/>
        <v>0</v>
      </c>
      <c r="I92" s="34"/>
      <c r="J92" s="9"/>
      <c r="K92" s="9"/>
      <c r="L92" s="9"/>
      <c r="M92" s="9"/>
      <c r="N92" s="35">
        <v>0</v>
      </c>
      <c r="O92" s="10"/>
      <c r="P92" s="10"/>
      <c r="Q92" s="10"/>
      <c r="R92" s="10"/>
      <c r="S92" s="44">
        <v>0</v>
      </c>
      <c r="T92" s="37">
        <f t="shared" si="50"/>
        <v>1</v>
      </c>
      <c r="U92" s="38">
        <v>35</v>
      </c>
      <c r="V92" s="10">
        <v>1</v>
      </c>
      <c r="W92" s="39">
        <f t="shared" si="47"/>
        <v>20</v>
      </c>
      <c r="X92" s="42"/>
      <c r="Y92" s="42"/>
      <c r="Z92" s="42"/>
      <c r="AA92" s="42"/>
      <c r="AB92" s="42"/>
      <c r="AC92" s="15"/>
      <c r="AD92" s="15"/>
      <c r="AE92" s="15"/>
    </row>
    <row r="93" spans="1:31" x14ac:dyDescent="0.25">
      <c r="A93" s="43"/>
      <c r="B93" s="159" t="s">
        <v>24</v>
      </c>
      <c r="C93" s="32">
        <v>49.08</v>
      </c>
      <c r="D93" s="9">
        <v>12</v>
      </c>
      <c r="E93" s="9">
        <v>14</v>
      </c>
      <c r="F93" s="40">
        <f t="shared" ref="F93:F94" si="51">ROUNDDOWN((E93/C93),2)</f>
        <v>0.28000000000000003</v>
      </c>
      <c r="G93" s="10">
        <v>4</v>
      </c>
      <c r="H93" s="39">
        <f t="shared" si="26"/>
        <v>33.333333333333336</v>
      </c>
      <c r="I93" s="9"/>
      <c r="J93" s="9"/>
      <c r="K93" s="9"/>
      <c r="L93" s="9"/>
      <c r="M93" s="9"/>
      <c r="N93" s="35">
        <v>1</v>
      </c>
      <c r="O93" s="10"/>
      <c r="P93" s="10"/>
      <c r="Q93" s="10"/>
      <c r="R93" s="10"/>
      <c r="S93" s="44">
        <f t="shared" ref="S93:S94" si="52">SUM(N93*100/G93)</f>
        <v>25</v>
      </c>
      <c r="T93" s="37">
        <f t="shared" ref="T93:T94" si="53">ROUNDDOWN((U93*E93/100),0)</f>
        <v>4</v>
      </c>
      <c r="U93" s="10">
        <v>35</v>
      </c>
      <c r="V93" s="10">
        <v>4</v>
      </c>
      <c r="W93" s="39">
        <f t="shared" ref="W93:W94" si="54">SUM(V93*100/E93)</f>
        <v>28.571428571428573</v>
      </c>
      <c r="X93" s="42"/>
      <c r="Y93" s="42"/>
      <c r="Z93" s="42"/>
      <c r="AA93" s="42"/>
      <c r="AB93" s="42"/>
      <c r="AC93" s="15"/>
      <c r="AD93" s="15"/>
      <c r="AE93" s="15"/>
    </row>
    <row r="94" spans="1:31" x14ac:dyDescent="0.25">
      <c r="A94" s="43"/>
      <c r="B94" s="159" t="s">
        <v>26</v>
      </c>
      <c r="C94" s="32">
        <v>30.34</v>
      </c>
      <c r="D94" s="9">
        <v>12</v>
      </c>
      <c r="E94" s="9">
        <v>14</v>
      </c>
      <c r="F94" s="40">
        <f t="shared" si="51"/>
        <v>0.46</v>
      </c>
      <c r="G94" s="10">
        <v>4</v>
      </c>
      <c r="H94" s="39">
        <f t="shared" si="26"/>
        <v>33.333333333333336</v>
      </c>
      <c r="I94" s="9"/>
      <c r="J94" s="9"/>
      <c r="K94" s="9"/>
      <c r="L94" s="9"/>
      <c r="M94" s="9"/>
      <c r="N94" s="35">
        <v>1</v>
      </c>
      <c r="O94" s="10"/>
      <c r="P94" s="10"/>
      <c r="Q94" s="10"/>
      <c r="R94" s="10"/>
      <c r="S94" s="44">
        <f t="shared" si="52"/>
        <v>25</v>
      </c>
      <c r="T94" s="37">
        <f t="shared" si="53"/>
        <v>4</v>
      </c>
      <c r="U94" s="10">
        <v>35</v>
      </c>
      <c r="V94" s="10">
        <v>4</v>
      </c>
      <c r="W94" s="39">
        <f t="shared" si="54"/>
        <v>28.571428571428573</v>
      </c>
      <c r="X94" s="42"/>
      <c r="Y94" s="42"/>
      <c r="Z94" s="42"/>
      <c r="AA94" s="42"/>
      <c r="AB94" s="42"/>
      <c r="AC94" s="15"/>
      <c r="AD94" s="15"/>
      <c r="AE94" s="15"/>
    </row>
    <row r="95" spans="1:31" ht="25.5" x14ac:dyDescent="0.25">
      <c r="A95" s="75" t="s">
        <v>325</v>
      </c>
      <c r="B95" s="159" t="s">
        <v>114</v>
      </c>
      <c r="C95" s="32"/>
      <c r="D95" s="9"/>
      <c r="E95" s="9"/>
      <c r="F95" s="32"/>
      <c r="G95" s="10"/>
      <c r="H95" s="39"/>
      <c r="I95" s="34"/>
      <c r="J95" s="9"/>
      <c r="K95" s="9"/>
      <c r="L95" s="9"/>
      <c r="M95" s="9"/>
      <c r="N95" s="35"/>
      <c r="O95" s="10"/>
      <c r="P95" s="10"/>
      <c r="Q95" s="10"/>
      <c r="R95" s="10"/>
      <c r="S95" s="44"/>
      <c r="T95" s="42"/>
      <c r="U95" s="10"/>
      <c r="V95" s="10"/>
      <c r="W95" s="123"/>
      <c r="X95" s="42"/>
      <c r="Y95" s="42"/>
      <c r="Z95" s="42"/>
      <c r="AA95" s="42"/>
      <c r="AB95" s="42"/>
      <c r="AC95" s="15"/>
      <c r="AD95" s="15"/>
      <c r="AE95" s="15"/>
    </row>
    <row r="96" spans="1:31" x14ac:dyDescent="0.25">
      <c r="A96" s="43"/>
      <c r="B96" s="159" t="s">
        <v>89</v>
      </c>
      <c r="C96" s="32">
        <v>40.71</v>
      </c>
      <c r="D96" s="9">
        <v>114</v>
      </c>
      <c r="E96" s="9">
        <v>121</v>
      </c>
      <c r="F96" s="39">
        <f t="shared" ref="F96" si="55">ROUNDDOWN((E96/C96),2)</f>
        <v>2.97</v>
      </c>
      <c r="G96" s="10">
        <v>39</v>
      </c>
      <c r="H96" s="39">
        <f t="shared" si="26"/>
        <v>34.210526315789473</v>
      </c>
      <c r="I96" s="34"/>
      <c r="J96" s="9"/>
      <c r="K96" s="9"/>
      <c r="L96" s="9"/>
      <c r="M96" s="9"/>
      <c r="N96" s="35">
        <v>28</v>
      </c>
      <c r="O96" s="10"/>
      <c r="P96" s="10"/>
      <c r="Q96" s="10"/>
      <c r="R96" s="10"/>
      <c r="S96" s="44">
        <f t="shared" ref="S96" si="56">SUM(N96*100/G96)</f>
        <v>71.794871794871796</v>
      </c>
      <c r="T96" s="37">
        <f t="shared" si="38"/>
        <v>42</v>
      </c>
      <c r="U96" s="38">
        <v>35</v>
      </c>
      <c r="V96" s="10">
        <v>42</v>
      </c>
      <c r="W96" s="39">
        <f t="shared" ref="W96" si="57">SUM(V96*100/E96)</f>
        <v>34.710743801652896</v>
      </c>
      <c r="X96" s="42"/>
      <c r="Y96" s="42"/>
      <c r="Z96" s="42"/>
      <c r="AA96" s="42"/>
      <c r="AB96" s="42"/>
      <c r="AC96" s="15"/>
      <c r="AD96" s="15"/>
      <c r="AE96" s="15"/>
    </row>
    <row r="97" spans="1:31" ht="25.5" x14ac:dyDescent="0.25">
      <c r="A97" s="75" t="s">
        <v>326</v>
      </c>
      <c r="B97" s="159" t="s">
        <v>172</v>
      </c>
      <c r="C97" s="32"/>
      <c r="D97" s="9"/>
      <c r="E97" s="9"/>
      <c r="F97" s="32"/>
      <c r="G97" s="10"/>
      <c r="H97" s="39"/>
      <c r="I97" s="34"/>
      <c r="J97" s="9"/>
      <c r="K97" s="9"/>
      <c r="L97" s="9"/>
      <c r="M97" s="9"/>
      <c r="N97" s="35"/>
      <c r="O97" s="10"/>
      <c r="P97" s="10"/>
      <c r="Q97" s="10"/>
      <c r="R97" s="10"/>
      <c r="S97" s="44"/>
      <c r="T97" s="42"/>
      <c r="U97" s="10"/>
      <c r="V97" s="10"/>
      <c r="W97" s="123"/>
      <c r="X97" s="42"/>
      <c r="Y97" s="42"/>
      <c r="Z97" s="42"/>
      <c r="AA97" s="42"/>
      <c r="AB97" s="42"/>
      <c r="AC97" s="15"/>
      <c r="AD97" s="15"/>
      <c r="AE97" s="15"/>
    </row>
    <row r="98" spans="1:31" x14ac:dyDescent="0.25">
      <c r="A98" s="43"/>
      <c r="B98" s="159" t="s">
        <v>83</v>
      </c>
      <c r="C98" s="32">
        <v>31.86</v>
      </c>
      <c r="D98" s="9">
        <v>7</v>
      </c>
      <c r="E98" s="9">
        <v>33</v>
      </c>
      <c r="F98" s="39">
        <f t="shared" ref="F98" si="58">ROUNDDOWN((E98/C98),2)</f>
        <v>1.03</v>
      </c>
      <c r="G98" s="10">
        <v>2</v>
      </c>
      <c r="H98" s="39">
        <f t="shared" si="26"/>
        <v>28.571428571428573</v>
      </c>
      <c r="I98" s="34"/>
      <c r="J98" s="9"/>
      <c r="K98" s="9"/>
      <c r="L98" s="9"/>
      <c r="M98" s="9"/>
      <c r="N98" s="35">
        <v>2</v>
      </c>
      <c r="O98" s="10"/>
      <c r="P98" s="10"/>
      <c r="Q98" s="10"/>
      <c r="R98" s="10"/>
      <c r="S98" s="44">
        <f t="shared" ref="S98" si="59">SUM(N98*100/G98)</f>
        <v>100</v>
      </c>
      <c r="T98" s="37">
        <f t="shared" si="38"/>
        <v>11</v>
      </c>
      <c r="U98" s="38">
        <v>35</v>
      </c>
      <c r="V98" s="10">
        <v>11</v>
      </c>
      <c r="W98" s="39">
        <f t="shared" ref="W98" si="60">SUM(V98*100/E98)</f>
        <v>33.333333333333336</v>
      </c>
      <c r="X98" s="42"/>
      <c r="Y98" s="42"/>
      <c r="Z98" s="42"/>
      <c r="AA98" s="42"/>
      <c r="AB98" s="42"/>
      <c r="AC98" s="15"/>
      <c r="AD98" s="15"/>
      <c r="AE98" s="15"/>
    </row>
    <row r="99" spans="1:31" ht="25.5" x14ac:dyDescent="0.25">
      <c r="A99" s="75" t="s">
        <v>327</v>
      </c>
      <c r="B99" s="159" t="s">
        <v>106</v>
      </c>
      <c r="C99" s="32"/>
      <c r="D99" s="9"/>
      <c r="E99" s="9"/>
      <c r="F99" s="39"/>
      <c r="G99" s="10"/>
      <c r="H99" s="39"/>
      <c r="I99" s="34"/>
      <c r="J99" s="9"/>
      <c r="K99" s="9"/>
      <c r="L99" s="9"/>
      <c r="M99" s="9"/>
      <c r="N99" s="35"/>
      <c r="O99" s="10"/>
      <c r="P99" s="10"/>
      <c r="Q99" s="10"/>
      <c r="R99" s="10"/>
      <c r="S99" s="44"/>
      <c r="T99" s="37"/>
      <c r="U99" s="38"/>
      <c r="V99" s="10"/>
      <c r="W99" s="39"/>
      <c r="X99" s="42"/>
      <c r="Y99" s="42"/>
      <c r="Z99" s="42"/>
      <c r="AA99" s="42"/>
      <c r="AB99" s="42"/>
      <c r="AC99" s="15"/>
      <c r="AD99" s="15"/>
      <c r="AE99" s="15"/>
    </row>
    <row r="100" spans="1:31" x14ac:dyDescent="0.25">
      <c r="A100" s="43"/>
      <c r="B100" s="159" t="s">
        <v>31</v>
      </c>
      <c r="C100" s="32">
        <v>34.950000000000003</v>
      </c>
      <c r="D100" s="9">
        <v>39</v>
      </c>
      <c r="E100" s="9">
        <v>44</v>
      </c>
      <c r="F100" s="39">
        <f t="shared" ref="F100" si="61">ROUNDDOWN((E100/C100),2)</f>
        <v>1.25</v>
      </c>
      <c r="G100" s="10">
        <v>13</v>
      </c>
      <c r="H100" s="39">
        <f t="shared" si="26"/>
        <v>33.333333333333336</v>
      </c>
      <c r="I100" s="34"/>
      <c r="J100" s="9"/>
      <c r="K100" s="9"/>
      <c r="L100" s="9"/>
      <c r="M100" s="9"/>
      <c r="N100" s="35">
        <v>0</v>
      </c>
      <c r="O100" s="10"/>
      <c r="P100" s="10"/>
      <c r="Q100" s="10"/>
      <c r="R100" s="10"/>
      <c r="S100" s="44">
        <f t="shared" ref="S100:S102" si="62">SUM(N100*100/G100)</f>
        <v>0</v>
      </c>
      <c r="T100" s="37">
        <f t="shared" ref="T100" si="63">ROUNDDOWN((U100*E100/100),0)</f>
        <v>15</v>
      </c>
      <c r="U100" s="38">
        <v>35</v>
      </c>
      <c r="V100" s="10">
        <v>15</v>
      </c>
      <c r="W100" s="39">
        <f t="shared" ref="W100" si="64">SUM(V100*100/E100)</f>
        <v>34.090909090909093</v>
      </c>
      <c r="X100" s="42"/>
      <c r="Y100" s="42"/>
      <c r="Z100" s="42"/>
      <c r="AA100" s="42"/>
      <c r="AB100" s="42"/>
      <c r="AC100" s="15"/>
      <c r="AD100" s="15"/>
      <c r="AE100" s="15"/>
    </row>
    <row r="101" spans="1:31" x14ac:dyDescent="0.25">
      <c r="A101" s="43"/>
      <c r="B101" s="159" t="s">
        <v>32</v>
      </c>
      <c r="C101" s="32">
        <v>43.27</v>
      </c>
      <c r="D101" s="9">
        <v>10</v>
      </c>
      <c r="E101" s="9">
        <v>4</v>
      </c>
      <c r="F101" s="39">
        <f t="shared" ref="F101:F102" si="65">ROUNDDOWN((E101/C101),2)</f>
        <v>0.09</v>
      </c>
      <c r="G101" s="10">
        <v>3</v>
      </c>
      <c r="H101" s="39">
        <f t="shared" si="26"/>
        <v>30</v>
      </c>
      <c r="I101" s="34"/>
      <c r="J101" s="9"/>
      <c r="K101" s="9"/>
      <c r="L101" s="9"/>
      <c r="M101" s="9"/>
      <c r="N101" s="35">
        <v>5</v>
      </c>
      <c r="O101" s="10"/>
      <c r="P101" s="10"/>
      <c r="Q101" s="10"/>
      <c r="R101" s="10"/>
      <c r="S101" s="44">
        <f t="shared" si="62"/>
        <v>166.66666666666666</v>
      </c>
      <c r="T101" s="37">
        <f t="shared" ref="T101:T102" si="66">ROUNDDOWN((U101*E101/100),0)</f>
        <v>1</v>
      </c>
      <c r="U101" s="38">
        <v>35</v>
      </c>
      <c r="V101" s="10">
        <v>1</v>
      </c>
      <c r="W101" s="39">
        <f t="shared" ref="W101:W102" si="67">SUM(V101*100/E101)</f>
        <v>25</v>
      </c>
      <c r="X101" s="42"/>
      <c r="Y101" s="42"/>
      <c r="Z101" s="42"/>
      <c r="AA101" s="42"/>
      <c r="AB101" s="42"/>
      <c r="AC101" s="15"/>
      <c r="AD101" s="15"/>
      <c r="AE101" s="15"/>
    </row>
    <row r="102" spans="1:31" x14ac:dyDescent="0.25">
      <c r="A102" s="43"/>
      <c r="B102" s="159" t="s">
        <v>33</v>
      </c>
      <c r="C102" s="32">
        <v>49.89</v>
      </c>
      <c r="D102" s="9">
        <v>18</v>
      </c>
      <c r="E102" s="9">
        <v>32</v>
      </c>
      <c r="F102" s="39">
        <f t="shared" si="65"/>
        <v>0.64</v>
      </c>
      <c r="G102" s="10">
        <v>6</v>
      </c>
      <c r="H102" s="39">
        <f t="shared" si="26"/>
        <v>33.333333333333336</v>
      </c>
      <c r="I102" s="34"/>
      <c r="J102" s="9"/>
      <c r="K102" s="9"/>
      <c r="L102" s="9"/>
      <c r="M102" s="9"/>
      <c r="N102" s="35">
        <v>0</v>
      </c>
      <c r="O102" s="10"/>
      <c r="P102" s="10"/>
      <c r="Q102" s="10"/>
      <c r="R102" s="10"/>
      <c r="S102" s="44">
        <f t="shared" si="62"/>
        <v>0</v>
      </c>
      <c r="T102" s="37">
        <f t="shared" si="66"/>
        <v>11</v>
      </c>
      <c r="U102" s="38">
        <v>35</v>
      </c>
      <c r="V102" s="10">
        <v>11</v>
      </c>
      <c r="W102" s="39">
        <f t="shared" si="67"/>
        <v>34.375</v>
      </c>
      <c r="X102" s="42"/>
      <c r="Y102" s="42"/>
      <c r="Z102" s="42"/>
      <c r="AA102" s="42"/>
      <c r="AB102" s="42"/>
      <c r="AC102" s="15"/>
      <c r="AD102" s="15"/>
      <c r="AE102" s="15"/>
    </row>
    <row r="103" spans="1:31" ht="25.5" x14ac:dyDescent="0.25">
      <c r="A103" s="75" t="s">
        <v>328</v>
      </c>
      <c r="B103" s="159" t="s">
        <v>107</v>
      </c>
      <c r="C103" s="32"/>
      <c r="D103" s="9"/>
      <c r="E103" s="9"/>
      <c r="F103" s="32"/>
      <c r="G103" s="10"/>
      <c r="H103" s="39"/>
      <c r="I103" s="34"/>
      <c r="J103" s="9"/>
      <c r="K103" s="9"/>
      <c r="L103" s="9"/>
      <c r="M103" s="9"/>
      <c r="N103" s="35"/>
      <c r="O103" s="10"/>
      <c r="P103" s="10"/>
      <c r="Q103" s="10"/>
      <c r="R103" s="10"/>
      <c r="S103" s="44"/>
      <c r="T103" s="42"/>
      <c r="U103" s="10"/>
      <c r="V103" s="10"/>
      <c r="W103" s="123"/>
      <c r="X103" s="42"/>
      <c r="Y103" s="42"/>
      <c r="Z103" s="42"/>
      <c r="AA103" s="42"/>
      <c r="AB103" s="42"/>
      <c r="AC103" s="15"/>
      <c r="AD103" s="15"/>
      <c r="AE103" s="15"/>
    </row>
    <row r="104" spans="1:31" x14ac:dyDescent="0.25">
      <c r="A104" s="43"/>
      <c r="B104" s="159" t="s">
        <v>59</v>
      </c>
      <c r="C104" s="32">
        <v>85.87</v>
      </c>
      <c r="D104" s="9">
        <v>108</v>
      </c>
      <c r="E104" s="9">
        <v>111</v>
      </c>
      <c r="F104" s="39">
        <f t="shared" ref="F104:F105" si="68">ROUNDDOWN((E104/C104),2)</f>
        <v>1.29</v>
      </c>
      <c r="G104" s="10">
        <v>37</v>
      </c>
      <c r="H104" s="39">
        <f t="shared" si="26"/>
        <v>34.25925925925926</v>
      </c>
      <c r="I104" s="34"/>
      <c r="J104" s="9"/>
      <c r="K104" s="9"/>
      <c r="L104" s="9"/>
      <c r="M104" s="9"/>
      <c r="N104" s="35">
        <v>35</v>
      </c>
      <c r="O104" s="10"/>
      <c r="P104" s="10"/>
      <c r="Q104" s="10"/>
      <c r="R104" s="10"/>
      <c r="S104" s="44">
        <f t="shared" ref="S104:S112" si="69">SUM(N104*100/G104)</f>
        <v>94.594594594594597</v>
      </c>
      <c r="T104" s="37">
        <f t="shared" si="38"/>
        <v>38</v>
      </c>
      <c r="U104" s="38">
        <v>35</v>
      </c>
      <c r="V104" s="10">
        <v>38</v>
      </c>
      <c r="W104" s="39">
        <f t="shared" ref="W104:W105" si="70">SUM(V104*100/E104)</f>
        <v>34.234234234234236</v>
      </c>
      <c r="X104" s="42"/>
      <c r="Y104" s="42"/>
      <c r="Z104" s="42"/>
      <c r="AA104" s="42"/>
      <c r="AB104" s="42"/>
      <c r="AC104" s="15"/>
      <c r="AD104" s="15"/>
      <c r="AE104" s="15"/>
    </row>
    <row r="105" spans="1:31" x14ac:dyDescent="0.25">
      <c r="A105" s="43"/>
      <c r="B105" s="159" t="s">
        <v>34</v>
      </c>
      <c r="C105" s="32">
        <v>46.91</v>
      </c>
      <c r="D105" s="9">
        <v>104</v>
      </c>
      <c r="E105" s="9">
        <v>98</v>
      </c>
      <c r="F105" s="39">
        <f t="shared" si="68"/>
        <v>2.08</v>
      </c>
      <c r="G105" s="10">
        <v>36</v>
      </c>
      <c r="H105" s="39">
        <f t="shared" si="26"/>
        <v>34.615384615384613</v>
      </c>
      <c r="I105" s="34"/>
      <c r="J105" s="9"/>
      <c r="K105" s="9"/>
      <c r="L105" s="9"/>
      <c r="M105" s="9"/>
      <c r="N105" s="35">
        <v>31</v>
      </c>
      <c r="O105" s="10"/>
      <c r="P105" s="10"/>
      <c r="Q105" s="10"/>
      <c r="R105" s="10"/>
      <c r="S105" s="44">
        <f t="shared" si="69"/>
        <v>86.111111111111114</v>
      </c>
      <c r="T105" s="37">
        <f t="shared" si="38"/>
        <v>34</v>
      </c>
      <c r="U105" s="38">
        <v>35</v>
      </c>
      <c r="V105" s="10">
        <v>34</v>
      </c>
      <c r="W105" s="39">
        <f t="shared" si="70"/>
        <v>34.693877551020407</v>
      </c>
      <c r="X105" s="42"/>
      <c r="Y105" s="42"/>
      <c r="Z105" s="42"/>
      <c r="AA105" s="42"/>
      <c r="AB105" s="42"/>
      <c r="AC105" s="15"/>
      <c r="AD105" s="15"/>
      <c r="AE105" s="15"/>
    </row>
    <row r="106" spans="1:31" ht="25.5" x14ac:dyDescent="0.25">
      <c r="A106" s="75" t="s">
        <v>329</v>
      </c>
      <c r="B106" s="159" t="s">
        <v>108</v>
      </c>
      <c r="C106" s="32"/>
      <c r="D106" s="9"/>
      <c r="E106" s="9"/>
      <c r="F106" s="32"/>
      <c r="G106" s="10"/>
      <c r="H106" s="39"/>
      <c r="I106" s="34"/>
      <c r="J106" s="9"/>
      <c r="K106" s="9"/>
      <c r="L106" s="9"/>
      <c r="M106" s="9"/>
      <c r="N106" s="35"/>
      <c r="O106" s="10"/>
      <c r="P106" s="10"/>
      <c r="Q106" s="10"/>
      <c r="R106" s="10"/>
      <c r="S106" s="44"/>
      <c r="T106" s="42"/>
      <c r="U106" s="10"/>
      <c r="V106" s="10"/>
      <c r="W106" s="123"/>
      <c r="X106" s="42"/>
      <c r="Y106" s="42"/>
      <c r="Z106" s="42"/>
      <c r="AA106" s="42"/>
      <c r="AB106" s="42"/>
      <c r="AC106" s="15"/>
      <c r="AD106" s="15"/>
      <c r="AE106" s="15"/>
    </row>
    <row r="107" spans="1:31" x14ac:dyDescent="0.25">
      <c r="A107" s="43"/>
      <c r="B107" s="159" t="s">
        <v>35</v>
      </c>
      <c r="C107" s="32">
        <v>54.53</v>
      </c>
      <c r="D107" s="9">
        <v>14</v>
      </c>
      <c r="E107" s="9">
        <v>14</v>
      </c>
      <c r="F107" s="39">
        <f t="shared" ref="F107" si="71">ROUNDDOWN((E107/C107),2)</f>
        <v>0.25</v>
      </c>
      <c r="G107" s="10">
        <v>4</v>
      </c>
      <c r="H107" s="39">
        <f t="shared" si="26"/>
        <v>28.571428571428573</v>
      </c>
      <c r="I107" s="34"/>
      <c r="J107" s="9"/>
      <c r="K107" s="9"/>
      <c r="L107" s="9"/>
      <c r="M107" s="9"/>
      <c r="N107" s="35">
        <v>6</v>
      </c>
      <c r="O107" s="10"/>
      <c r="P107" s="10"/>
      <c r="Q107" s="10"/>
      <c r="R107" s="10"/>
      <c r="S107" s="44">
        <f t="shared" si="69"/>
        <v>150</v>
      </c>
      <c r="T107" s="37">
        <f t="shared" ref="T107" si="72">ROUNDDOWN((U107*E107/100),0)</f>
        <v>4</v>
      </c>
      <c r="U107" s="38">
        <v>35</v>
      </c>
      <c r="V107" s="10">
        <v>4</v>
      </c>
      <c r="W107" s="39">
        <f t="shared" ref="W107" si="73">SUM(V107*100/E107)</f>
        <v>28.571428571428573</v>
      </c>
      <c r="X107" s="42"/>
      <c r="Y107" s="42"/>
      <c r="Z107" s="42"/>
      <c r="AA107" s="42"/>
      <c r="AB107" s="42"/>
      <c r="AC107" s="15"/>
      <c r="AD107" s="15"/>
      <c r="AE107" s="15"/>
    </row>
    <row r="108" spans="1:31" ht="25.5" x14ac:dyDescent="0.25">
      <c r="A108" s="75" t="s">
        <v>330</v>
      </c>
      <c r="B108" s="159" t="s">
        <v>109</v>
      </c>
      <c r="C108" s="80"/>
      <c r="D108" s="9"/>
      <c r="E108" s="9"/>
      <c r="F108" s="39"/>
      <c r="G108" s="10"/>
      <c r="H108" s="39"/>
      <c r="I108" s="34"/>
      <c r="J108" s="9"/>
      <c r="K108" s="9"/>
      <c r="L108" s="9"/>
      <c r="M108" s="9"/>
      <c r="N108" s="35"/>
      <c r="O108" s="10"/>
      <c r="P108" s="10"/>
      <c r="Q108" s="10"/>
      <c r="R108" s="10"/>
      <c r="S108" s="44"/>
      <c r="T108" s="37"/>
      <c r="U108" s="38"/>
      <c r="V108" s="10"/>
      <c r="W108" s="39"/>
      <c r="X108" s="42"/>
      <c r="Y108" s="42"/>
      <c r="Z108" s="42"/>
      <c r="AA108" s="42"/>
      <c r="AB108" s="42"/>
      <c r="AC108" s="15"/>
      <c r="AD108" s="15"/>
      <c r="AE108" s="15"/>
    </row>
    <row r="109" spans="1:31" x14ac:dyDescent="0.25">
      <c r="A109" s="43"/>
      <c r="B109" s="159" t="s">
        <v>36</v>
      </c>
      <c r="C109" s="32">
        <v>44.24</v>
      </c>
      <c r="D109" s="9">
        <v>23</v>
      </c>
      <c r="E109" s="9">
        <v>18</v>
      </c>
      <c r="F109" s="39">
        <f t="shared" ref="F109" si="74">ROUNDDOWN((E109/C109),2)</f>
        <v>0.4</v>
      </c>
      <c r="G109" s="10">
        <v>8</v>
      </c>
      <c r="H109" s="39">
        <f t="shared" si="26"/>
        <v>34.782608695652172</v>
      </c>
      <c r="I109" s="34"/>
      <c r="J109" s="9"/>
      <c r="K109" s="9"/>
      <c r="L109" s="9"/>
      <c r="M109" s="9"/>
      <c r="N109" s="35">
        <v>2</v>
      </c>
      <c r="O109" s="10"/>
      <c r="P109" s="10"/>
      <c r="Q109" s="10"/>
      <c r="R109" s="10"/>
      <c r="S109" s="44">
        <f t="shared" si="69"/>
        <v>25</v>
      </c>
      <c r="T109" s="37">
        <f t="shared" ref="T109" si="75">ROUNDDOWN((U109*E109/100),0)</f>
        <v>6</v>
      </c>
      <c r="U109" s="38">
        <v>35</v>
      </c>
      <c r="V109" s="10">
        <v>6</v>
      </c>
      <c r="W109" s="39">
        <f t="shared" ref="W109" si="76">SUM(V109*100/E109)</f>
        <v>33.333333333333336</v>
      </c>
      <c r="X109" s="42"/>
      <c r="Y109" s="42"/>
      <c r="Z109" s="42"/>
      <c r="AA109" s="42"/>
      <c r="AB109" s="42"/>
      <c r="AC109" s="15"/>
      <c r="AD109" s="15"/>
      <c r="AE109" s="15"/>
    </row>
    <row r="110" spans="1:31" x14ac:dyDescent="0.25">
      <c r="A110" s="43"/>
      <c r="B110" s="159" t="s">
        <v>79</v>
      </c>
      <c r="C110" s="32">
        <v>30.6</v>
      </c>
      <c r="D110" s="9">
        <v>12</v>
      </c>
      <c r="E110" s="9">
        <v>6</v>
      </c>
      <c r="F110" s="39">
        <f t="shared" ref="F110:F114" si="77">ROUNDDOWN((E110/C110),2)</f>
        <v>0.19</v>
      </c>
      <c r="G110" s="10">
        <v>4</v>
      </c>
      <c r="H110" s="39">
        <f t="shared" si="26"/>
        <v>33.333333333333336</v>
      </c>
      <c r="I110" s="34"/>
      <c r="J110" s="9"/>
      <c r="K110" s="9"/>
      <c r="L110" s="9"/>
      <c r="M110" s="9"/>
      <c r="N110" s="35">
        <v>1</v>
      </c>
      <c r="O110" s="10"/>
      <c r="P110" s="10"/>
      <c r="Q110" s="10"/>
      <c r="R110" s="10"/>
      <c r="S110" s="44">
        <f t="shared" si="69"/>
        <v>25</v>
      </c>
      <c r="T110" s="37">
        <f t="shared" ref="T110:T112" si="78">ROUNDDOWN((U110*E110/100),0)</f>
        <v>2</v>
      </c>
      <c r="U110" s="38">
        <v>35</v>
      </c>
      <c r="V110" s="10">
        <v>2</v>
      </c>
      <c r="W110" s="39">
        <f t="shared" ref="W110:W114" si="79">SUM(V110*100/E110)</f>
        <v>33.333333333333336</v>
      </c>
      <c r="X110" s="42"/>
      <c r="Y110" s="42"/>
      <c r="Z110" s="42"/>
      <c r="AA110" s="42"/>
      <c r="AB110" s="42"/>
      <c r="AC110" s="15"/>
      <c r="AD110" s="15"/>
      <c r="AE110" s="15"/>
    </row>
    <row r="111" spans="1:31" ht="25.5" x14ac:dyDescent="0.25">
      <c r="A111" s="43"/>
      <c r="B111" s="159" t="s">
        <v>37</v>
      </c>
      <c r="C111" s="32">
        <v>33.700000000000003</v>
      </c>
      <c r="D111" s="9">
        <v>11</v>
      </c>
      <c r="E111" s="9">
        <v>10</v>
      </c>
      <c r="F111" s="39">
        <f t="shared" si="77"/>
        <v>0.28999999999999998</v>
      </c>
      <c r="G111" s="10">
        <v>3</v>
      </c>
      <c r="H111" s="39">
        <f t="shared" si="26"/>
        <v>27.272727272727273</v>
      </c>
      <c r="I111" s="34"/>
      <c r="J111" s="9"/>
      <c r="K111" s="9"/>
      <c r="L111" s="9"/>
      <c r="M111" s="9"/>
      <c r="N111" s="35">
        <v>1</v>
      </c>
      <c r="O111" s="10"/>
      <c r="P111" s="10"/>
      <c r="Q111" s="10"/>
      <c r="R111" s="10"/>
      <c r="S111" s="44">
        <f t="shared" si="69"/>
        <v>33.333333333333336</v>
      </c>
      <c r="T111" s="37">
        <f t="shared" si="78"/>
        <v>3</v>
      </c>
      <c r="U111" s="38">
        <v>35</v>
      </c>
      <c r="V111" s="10">
        <v>3</v>
      </c>
      <c r="W111" s="39">
        <f t="shared" si="79"/>
        <v>30</v>
      </c>
      <c r="X111" s="42"/>
      <c r="Y111" s="42"/>
      <c r="Z111" s="42"/>
      <c r="AA111" s="42"/>
      <c r="AB111" s="42"/>
      <c r="AC111" s="15"/>
      <c r="AD111" s="15"/>
      <c r="AE111" s="15"/>
    </row>
    <row r="112" spans="1:31" x14ac:dyDescent="0.25">
      <c r="A112" s="43"/>
      <c r="B112" s="159" t="s">
        <v>38</v>
      </c>
      <c r="C112" s="32">
        <v>44.3</v>
      </c>
      <c r="D112" s="9">
        <v>7</v>
      </c>
      <c r="E112" s="9">
        <v>13</v>
      </c>
      <c r="F112" s="39">
        <f t="shared" si="77"/>
        <v>0.28999999999999998</v>
      </c>
      <c r="G112" s="10">
        <v>2</v>
      </c>
      <c r="H112" s="39">
        <f t="shared" si="26"/>
        <v>28.571428571428573</v>
      </c>
      <c r="I112" s="34"/>
      <c r="J112" s="9"/>
      <c r="K112" s="9"/>
      <c r="L112" s="9"/>
      <c r="M112" s="9"/>
      <c r="N112" s="35">
        <v>1</v>
      </c>
      <c r="O112" s="10"/>
      <c r="P112" s="10"/>
      <c r="Q112" s="10"/>
      <c r="R112" s="10"/>
      <c r="S112" s="44">
        <f t="shared" si="69"/>
        <v>50</v>
      </c>
      <c r="T112" s="37">
        <f t="shared" si="78"/>
        <v>4</v>
      </c>
      <c r="U112" s="38">
        <v>35</v>
      </c>
      <c r="V112" s="10">
        <v>2</v>
      </c>
      <c r="W112" s="39">
        <f t="shared" si="79"/>
        <v>15.384615384615385</v>
      </c>
      <c r="X112" s="42"/>
      <c r="Y112" s="42"/>
      <c r="Z112" s="42"/>
      <c r="AA112" s="42"/>
      <c r="AB112" s="42"/>
      <c r="AC112" s="15"/>
      <c r="AD112" s="15"/>
      <c r="AE112" s="15"/>
    </row>
    <row r="113" spans="1:31" ht="28.5" customHeight="1" x14ac:dyDescent="0.25">
      <c r="A113" s="75" t="s">
        <v>331</v>
      </c>
      <c r="B113" s="159" t="s">
        <v>110</v>
      </c>
      <c r="C113" s="32"/>
      <c r="D113" s="9"/>
      <c r="E113" s="9"/>
      <c r="F113" s="39"/>
      <c r="G113" s="10"/>
      <c r="H113" s="39"/>
      <c r="I113" s="34"/>
      <c r="J113" s="9"/>
      <c r="K113" s="9"/>
      <c r="L113" s="9"/>
      <c r="M113" s="9"/>
      <c r="N113" s="35"/>
      <c r="O113" s="10"/>
      <c r="P113" s="10"/>
      <c r="Q113" s="10"/>
      <c r="R113" s="10"/>
      <c r="S113" s="44"/>
      <c r="T113" s="59"/>
      <c r="U113" s="38"/>
      <c r="V113" s="10"/>
      <c r="W113" s="124"/>
      <c r="X113" s="42"/>
      <c r="Y113" s="42"/>
      <c r="Z113" s="42"/>
      <c r="AA113" s="42"/>
      <c r="AB113" s="42"/>
      <c r="AC113" s="15"/>
      <c r="AD113" s="15"/>
      <c r="AE113" s="15"/>
    </row>
    <row r="114" spans="1:31" x14ac:dyDescent="0.25">
      <c r="A114" s="75"/>
      <c r="B114" s="159" t="s">
        <v>39</v>
      </c>
      <c r="C114" s="32">
        <v>28.32</v>
      </c>
      <c r="D114" s="9">
        <v>1</v>
      </c>
      <c r="E114" s="9">
        <v>4</v>
      </c>
      <c r="F114" s="39">
        <f t="shared" si="77"/>
        <v>0.14000000000000001</v>
      </c>
      <c r="G114" s="10">
        <v>0</v>
      </c>
      <c r="H114" s="39">
        <f t="shared" si="26"/>
        <v>0</v>
      </c>
      <c r="I114" s="34"/>
      <c r="J114" s="9"/>
      <c r="K114" s="9"/>
      <c r="L114" s="9"/>
      <c r="M114" s="9"/>
      <c r="N114" s="35">
        <v>0</v>
      </c>
      <c r="O114" s="10"/>
      <c r="P114" s="10"/>
      <c r="Q114" s="10"/>
      <c r="R114" s="10"/>
      <c r="S114" s="44">
        <v>0</v>
      </c>
      <c r="T114" s="37">
        <f t="shared" ref="T114:T117" si="80">ROUNDDOWN((U114*E114/100),0)</f>
        <v>1</v>
      </c>
      <c r="U114" s="38">
        <v>35</v>
      </c>
      <c r="V114" s="10">
        <v>1</v>
      </c>
      <c r="W114" s="39">
        <f t="shared" si="79"/>
        <v>25</v>
      </c>
      <c r="X114" s="42"/>
      <c r="Y114" s="42"/>
      <c r="Z114" s="42"/>
      <c r="AA114" s="42"/>
      <c r="AB114" s="42"/>
      <c r="AC114" s="15"/>
      <c r="AD114" s="15"/>
      <c r="AE114" s="15"/>
    </row>
    <row r="115" spans="1:31" x14ac:dyDescent="0.25">
      <c r="A115" s="43"/>
      <c r="B115" s="159" t="s">
        <v>40</v>
      </c>
      <c r="C115" s="32">
        <v>37.450000000000003</v>
      </c>
      <c r="D115" s="9">
        <v>15</v>
      </c>
      <c r="E115" s="9">
        <v>15</v>
      </c>
      <c r="F115" s="39">
        <f t="shared" ref="F115:F117" si="81">ROUNDDOWN((E115/C115),2)</f>
        <v>0.4</v>
      </c>
      <c r="G115" s="10">
        <v>5</v>
      </c>
      <c r="H115" s="39">
        <f t="shared" si="26"/>
        <v>33.333333333333336</v>
      </c>
      <c r="I115" s="34"/>
      <c r="J115" s="9"/>
      <c r="K115" s="9"/>
      <c r="L115" s="9"/>
      <c r="M115" s="9"/>
      <c r="N115" s="35">
        <v>4</v>
      </c>
      <c r="O115" s="10"/>
      <c r="P115" s="10"/>
      <c r="Q115" s="10"/>
      <c r="R115" s="10"/>
      <c r="S115" s="44">
        <f t="shared" ref="S115:S117" si="82">SUM(N115*100/G115)</f>
        <v>80</v>
      </c>
      <c r="T115" s="37">
        <f t="shared" si="80"/>
        <v>5</v>
      </c>
      <c r="U115" s="38">
        <v>35</v>
      </c>
      <c r="V115" s="10">
        <v>5</v>
      </c>
      <c r="W115" s="39">
        <f t="shared" ref="W115:W117" si="83">SUM(V115*100/E115)</f>
        <v>33.333333333333336</v>
      </c>
      <c r="X115" s="42"/>
      <c r="Y115" s="42"/>
      <c r="Z115" s="42"/>
      <c r="AA115" s="42"/>
      <c r="AB115" s="42"/>
      <c r="AC115" s="15"/>
      <c r="AD115" s="15"/>
      <c r="AE115" s="15"/>
    </row>
    <row r="116" spans="1:31" x14ac:dyDescent="0.25">
      <c r="A116" s="43"/>
      <c r="B116" s="159" t="s">
        <v>80</v>
      </c>
      <c r="C116" s="32">
        <v>25.78</v>
      </c>
      <c r="D116" s="9">
        <v>29</v>
      </c>
      <c r="E116" s="9">
        <v>34</v>
      </c>
      <c r="F116" s="39">
        <f t="shared" si="81"/>
        <v>1.31</v>
      </c>
      <c r="G116" s="10">
        <v>10</v>
      </c>
      <c r="H116" s="39">
        <f t="shared" si="26"/>
        <v>34.482758620689658</v>
      </c>
      <c r="I116" s="34"/>
      <c r="J116" s="9"/>
      <c r="K116" s="9"/>
      <c r="L116" s="9"/>
      <c r="M116" s="9"/>
      <c r="N116" s="35">
        <v>10</v>
      </c>
      <c r="O116" s="10"/>
      <c r="P116" s="10"/>
      <c r="Q116" s="10"/>
      <c r="R116" s="10"/>
      <c r="S116" s="44">
        <f t="shared" si="82"/>
        <v>100</v>
      </c>
      <c r="T116" s="37">
        <f t="shared" si="80"/>
        <v>11</v>
      </c>
      <c r="U116" s="38">
        <v>35</v>
      </c>
      <c r="V116" s="10">
        <v>11</v>
      </c>
      <c r="W116" s="39">
        <f t="shared" si="83"/>
        <v>32.352941176470587</v>
      </c>
      <c r="X116" s="42"/>
      <c r="Y116" s="42"/>
      <c r="Z116" s="42"/>
      <c r="AA116" s="42"/>
      <c r="AB116" s="42"/>
      <c r="AC116" s="15"/>
      <c r="AD116" s="15"/>
      <c r="AE116" s="15"/>
    </row>
    <row r="117" spans="1:31" x14ac:dyDescent="0.25">
      <c r="A117" s="43"/>
      <c r="B117" s="159" t="s">
        <v>41</v>
      </c>
      <c r="C117" s="32">
        <v>21.35</v>
      </c>
      <c r="D117" s="9">
        <v>3</v>
      </c>
      <c r="E117" s="9">
        <v>4</v>
      </c>
      <c r="F117" s="40">
        <f t="shared" si="81"/>
        <v>0.18</v>
      </c>
      <c r="G117" s="10">
        <v>1</v>
      </c>
      <c r="H117" s="39">
        <f t="shared" si="26"/>
        <v>33.333333333333336</v>
      </c>
      <c r="I117" s="9"/>
      <c r="J117" s="9"/>
      <c r="K117" s="9"/>
      <c r="L117" s="9"/>
      <c r="M117" s="9"/>
      <c r="N117" s="35">
        <v>1</v>
      </c>
      <c r="O117" s="42"/>
      <c r="P117" s="42"/>
      <c r="Q117" s="10"/>
      <c r="R117" s="10"/>
      <c r="S117" s="44">
        <f t="shared" si="82"/>
        <v>100</v>
      </c>
      <c r="T117" s="37">
        <f t="shared" si="80"/>
        <v>1</v>
      </c>
      <c r="U117" s="38">
        <v>35</v>
      </c>
      <c r="V117" s="10">
        <v>1</v>
      </c>
      <c r="W117" s="39">
        <f t="shared" si="83"/>
        <v>25</v>
      </c>
      <c r="X117" s="42"/>
      <c r="Y117" s="42"/>
      <c r="Z117" s="42"/>
      <c r="AA117" s="42"/>
      <c r="AB117" s="42"/>
      <c r="AC117" s="15"/>
      <c r="AD117" s="15"/>
      <c r="AE117" s="15"/>
    </row>
    <row r="118" spans="1:31" ht="25.5" x14ac:dyDescent="0.25">
      <c r="A118" s="75" t="s">
        <v>332</v>
      </c>
      <c r="B118" s="159" t="s">
        <v>112</v>
      </c>
      <c r="C118" s="32"/>
      <c r="D118" s="9"/>
      <c r="E118" s="9"/>
      <c r="F118" s="39"/>
      <c r="G118" s="10"/>
      <c r="H118" s="39"/>
      <c r="I118" s="34"/>
      <c r="J118" s="9"/>
      <c r="K118" s="9"/>
      <c r="L118" s="9"/>
      <c r="M118" s="9"/>
      <c r="N118" s="35"/>
      <c r="O118" s="10"/>
      <c r="P118" s="10"/>
      <c r="Q118" s="10"/>
      <c r="R118" s="10"/>
      <c r="S118" s="44"/>
      <c r="T118" s="37"/>
      <c r="U118" s="38"/>
      <c r="V118" s="10"/>
      <c r="W118" s="39"/>
      <c r="X118" s="42"/>
      <c r="Y118" s="42"/>
      <c r="Z118" s="42"/>
      <c r="AA118" s="42"/>
      <c r="AB118" s="42"/>
      <c r="AC118" s="15"/>
      <c r="AD118" s="15"/>
      <c r="AE118" s="15"/>
    </row>
    <row r="119" spans="1:31" x14ac:dyDescent="0.25">
      <c r="A119" s="43"/>
      <c r="B119" s="159" t="s">
        <v>82</v>
      </c>
      <c r="C119" s="32">
        <v>34.369999999999997</v>
      </c>
      <c r="D119" s="9">
        <v>59</v>
      </c>
      <c r="E119" s="9">
        <v>59</v>
      </c>
      <c r="F119" s="39">
        <f t="shared" ref="F119:F120" si="84">ROUNDDOWN((E119/C119),2)</f>
        <v>1.71</v>
      </c>
      <c r="G119" s="10">
        <v>20</v>
      </c>
      <c r="H119" s="39">
        <f t="shared" si="26"/>
        <v>33.898305084745765</v>
      </c>
      <c r="I119" s="34"/>
      <c r="J119" s="9"/>
      <c r="K119" s="9"/>
      <c r="L119" s="9"/>
      <c r="M119" s="9"/>
      <c r="N119" s="35">
        <v>6</v>
      </c>
      <c r="O119" s="10"/>
      <c r="P119" s="10"/>
      <c r="Q119" s="10"/>
      <c r="R119" s="10"/>
      <c r="S119" s="44">
        <f t="shared" ref="S119:S122" si="85">SUM(N119*100/G119)</f>
        <v>30</v>
      </c>
      <c r="T119" s="37">
        <f t="shared" ref="T119:T120" si="86">ROUNDDOWN((U119*E119/100),0)</f>
        <v>20</v>
      </c>
      <c r="U119" s="38">
        <v>35</v>
      </c>
      <c r="V119" s="10">
        <v>20</v>
      </c>
      <c r="W119" s="39">
        <f t="shared" ref="W119:W120" si="87">SUM(V119*100/E119)</f>
        <v>33.898305084745765</v>
      </c>
      <c r="X119" s="42"/>
      <c r="Y119" s="42"/>
      <c r="Z119" s="42"/>
      <c r="AA119" s="42"/>
      <c r="AB119" s="42"/>
      <c r="AC119" s="15"/>
      <c r="AD119" s="15"/>
      <c r="AE119" s="15"/>
    </row>
    <row r="120" spans="1:31" x14ac:dyDescent="0.25">
      <c r="A120" s="43"/>
      <c r="B120" s="159" t="s">
        <v>93</v>
      </c>
      <c r="C120" s="32">
        <v>40.04</v>
      </c>
      <c r="D120" s="9">
        <v>34</v>
      </c>
      <c r="E120" s="9">
        <v>36</v>
      </c>
      <c r="F120" s="32">
        <f t="shared" si="84"/>
        <v>0.89</v>
      </c>
      <c r="G120" s="10">
        <v>11</v>
      </c>
      <c r="H120" s="39">
        <f t="shared" si="26"/>
        <v>32.352941176470587</v>
      </c>
      <c r="I120" s="9"/>
      <c r="J120" s="9"/>
      <c r="K120" s="9"/>
      <c r="L120" s="9"/>
      <c r="M120" s="34"/>
      <c r="N120" s="34">
        <v>0</v>
      </c>
      <c r="O120" s="42"/>
      <c r="P120" s="42"/>
      <c r="Q120" s="9"/>
      <c r="R120" s="10"/>
      <c r="S120" s="44">
        <f t="shared" si="85"/>
        <v>0</v>
      </c>
      <c r="T120" s="37">
        <f t="shared" si="86"/>
        <v>12</v>
      </c>
      <c r="U120" s="38">
        <v>35</v>
      </c>
      <c r="V120" s="10">
        <v>12</v>
      </c>
      <c r="W120" s="39">
        <f t="shared" si="87"/>
        <v>33.333333333333336</v>
      </c>
      <c r="X120" s="42"/>
      <c r="Y120" s="42"/>
      <c r="Z120" s="42"/>
      <c r="AA120" s="42"/>
      <c r="AB120" s="42"/>
      <c r="AC120" s="15"/>
      <c r="AD120" s="15"/>
      <c r="AE120" s="15"/>
    </row>
    <row r="121" spans="1:31" x14ac:dyDescent="0.25">
      <c r="A121" s="43"/>
      <c r="B121" s="159" t="s">
        <v>81</v>
      </c>
      <c r="C121" s="32">
        <v>36.07</v>
      </c>
      <c r="D121" s="9">
        <v>30</v>
      </c>
      <c r="E121" s="9">
        <v>29</v>
      </c>
      <c r="F121" s="39">
        <f t="shared" ref="F121:F124" si="88">ROUNDDOWN((E121/C121),2)</f>
        <v>0.8</v>
      </c>
      <c r="G121" s="10">
        <v>10</v>
      </c>
      <c r="H121" s="39">
        <f t="shared" si="26"/>
        <v>33.333333333333336</v>
      </c>
      <c r="I121" s="34"/>
      <c r="J121" s="9"/>
      <c r="K121" s="9"/>
      <c r="L121" s="9"/>
      <c r="M121" s="9"/>
      <c r="N121" s="35">
        <v>0</v>
      </c>
      <c r="O121" s="10"/>
      <c r="P121" s="10"/>
      <c r="Q121" s="10"/>
      <c r="R121" s="10"/>
      <c r="S121" s="44">
        <f t="shared" si="85"/>
        <v>0</v>
      </c>
      <c r="T121" s="37">
        <f t="shared" ref="T121:T124" si="89">ROUNDDOWN((U121*E121/100),0)</f>
        <v>10</v>
      </c>
      <c r="U121" s="38">
        <v>35</v>
      </c>
      <c r="V121" s="10">
        <v>10</v>
      </c>
      <c r="W121" s="39">
        <f t="shared" ref="W121:W124" si="90">SUM(V121*100/E121)</f>
        <v>34.482758620689658</v>
      </c>
      <c r="X121" s="42"/>
      <c r="Y121" s="42"/>
      <c r="Z121" s="42"/>
      <c r="AA121" s="42"/>
      <c r="AB121" s="42"/>
      <c r="AC121" s="15"/>
      <c r="AD121" s="15"/>
      <c r="AE121" s="15"/>
    </row>
    <row r="122" spans="1:31" x14ac:dyDescent="0.25">
      <c r="A122" s="43"/>
      <c r="B122" s="159" t="s">
        <v>85</v>
      </c>
      <c r="C122" s="32">
        <v>43.8</v>
      </c>
      <c r="D122" s="9">
        <v>45</v>
      </c>
      <c r="E122" s="9">
        <v>45</v>
      </c>
      <c r="F122" s="39">
        <f t="shared" si="88"/>
        <v>1.02</v>
      </c>
      <c r="G122" s="10">
        <v>15</v>
      </c>
      <c r="H122" s="39">
        <f t="shared" si="26"/>
        <v>33.333333333333336</v>
      </c>
      <c r="I122" s="34"/>
      <c r="J122" s="9"/>
      <c r="K122" s="9"/>
      <c r="L122" s="9"/>
      <c r="M122" s="9"/>
      <c r="N122" s="35">
        <v>0</v>
      </c>
      <c r="O122" s="10"/>
      <c r="P122" s="10"/>
      <c r="Q122" s="10"/>
      <c r="R122" s="10"/>
      <c r="S122" s="44">
        <f t="shared" si="85"/>
        <v>0</v>
      </c>
      <c r="T122" s="37">
        <f t="shared" si="89"/>
        <v>15</v>
      </c>
      <c r="U122" s="38">
        <v>35</v>
      </c>
      <c r="V122" s="10">
        <v>15</v>
      </c>
      <c r="W122" s="39">
        <f t="shared" si="90"/>
        <v>33.333333333333336</v>
      </c>
      <c r="X122" s="42"/>
      <c r="Y122" s="42"/>
      <c r="Z122" s="42"/>
      <c r="AA122" s="42"/>
      <c r="AB122" s="42"/>
      <c r="AC122" s="15"/>
      <c r="AD122" s="15"/>
      <c r="AE122" s="15"/>
    </row>
    <row r="123" spans="1:31" x14ac:dyDescent="0.25">
      <c r="A123" s="43"/>
      <c r="B123" s="159" t="s">
        <v>86</v>
      </c>
      <c r="C123" s="32">
        <v>33.47</v>
      </c>
      <c r="D123" s="9">
        <v>34</v>
      </c>
      <c r="E123" s="9">
        <v>32</v>
      </c>
      <c r="F123" s="39">
        <f t="shared" si="88"/>
        <v>0.95</v>
      </c>
      <c r="G123" s="10">
        <v>11</v>
      </c>
      <c r="H123" s="39">
        <f t="shared" si="26"/>
        <v>32.352941176470587</v>
      </c>
      <c r="I123" s="34"/>
      <c r="J123" s="9"/>
      <c r="K123" s="9"/>
      <c r="L123" s="9"/>
      <c r="M123" s="9"/>
      <c r="N123" s="35">
        <v>5</v>
      </c>
      <c r="O123" s="10"/>
      <c r="P123" s="10"/>
      <c r="Q123" s="10"/>
      <c r="R123" s="10"/>
      <c r="S123" s="44">
        <f t="shared" ref="S123:S124" si="91">SUM(N123*100/G123)</f>
        <v>45.454545454545453</v>
      </c>
      <c r="T123" s="37">
        <f t="shared" si="89"/>
        <v>11</v>
      </c>
      <c r="U123" s="38">
        <v>35</v>
      </c>
      <c r="V123" s="10">
        <v>11</v>
      </c>
      <c r="W123" s="39">
        <f t="shared" si="90"/>
        <v>34.375</v>
      </c>
      <c r="X123" s="42"/>
      <c r="Y123" s="42"/>
      <c r="Z123" s="42"/>
      <c r="AA123" s="42"/>
      <c r="AB123" s="42"/>
      <c r="AC123" s="15"/>
      <c r="AD123" s="15"/>
      <c r="AE123" s="15"/>
    </row>
    <row r="124" spans="1:31" x14ac:dyDescent="0.25">
      <c r="A124" s="43"/>
      <c r="B124" s="159" t="s">
        <v>100</v>
      </c>
      <c r="C124" s="32">
        <v>34.909999999999997</v>
      </c>
      <c r="D124" s="9">
        <v>85</v>
      </c>
      <c r="E124" s="9">
        <v>89</v>
      </c>
      <c r="F124" s="39">
        <f t="shared" si="88"/>
        <v>2.54</v>
      </c>
      <c r="G124" s="10">
        <v>29</v>
      </c>
      <c r="H124" s="39">
        <f t="shared" si="26"/>
        <v>34.117647058823529</v>
      </c>
      <c r="I124" s="34"/>
      <c r="J124" s="9"/>
      <c r="K124" s="9"/>
      <c r="L124" s="9"/>
      <c r="M124" s="9"/>
      <c r="N124" s="35">
        <v>3</v>
      </c>
      <c r="O124" s="10"/>
      <c r="P124" s="10"/>
      <c r="Q124" s="10"/>
      <c r="R124" s="10"/>
      <c r="S124" s="44">
        <f t="shared" si="91"/>
        <v>10.344827586206897</v>
      </c>
      <c r="T124" s="37">
        <f t="shared" si="89"/>
        <v>31</v>
      </c>
      <c r="U124" s="38">
        <v>35</v>
      </c>
      <c r="V124" s="10">
        <v>31</v>
      </c>
      <c r="W124" s="39">
        <f t="shared" si="90"/>
        <v>34.831460674157306</v>
      </c>
      <c r="X124" s="42"/>
      <c r="Y124" s="42"/>
      <c r="Z124" s="42"/>
      <c r="AA124" s="42"/>
      <c r="AB124" s="42"/>
      <c r="AC124" s="15"/>
      <c r="AD124" s="15"/>
      <c r="AE124" s="15"/>
    </row>
    <row r="125" spans="1:31" ht="29.25" customHeight="1" x14ac:dyDescent="0.25">
      <c r="A125" s="43"/>
      <c r="B125" s="74" t="s">
        <v>5</v>
      </c>
      <c r="C125" s="32"/>
      <c r="D125" s="9"/>
      <c r="E125" s="9"/>
      <c r="F125" s="39"/>
      <c r="G125" s="10"/>
      <c r="H125" s="39"/>
      <c r="I125" s="34"/>
      <c r="J125" s="9"/>
      <c r="K125" s="9"/>
      <c r="L125" s="9"/>
      <c r="M125" s="9"/>
      <c r="N125" s="35"/>
      <c r="O125" s="10"/>
      <c r="P125" s="10"/>
      <c r="Q125" s="10"/>
      <c r="R125" s="10"/>
      <c r="S125" s="44"/>
      <c r="T125" s="37"/>
      <c r="U125" s="38"/>
      <c r="V125" s="10"/>
      <c r="W125" s="39"/>
      <c r="X125" s="42"/>
      <c r="Y125" s="42"/>
      <c r="Z125" s="42"/>
      <c r="AA125" s="42"/>
      <c r="AB125" s="42"/>
      <c r="AC125" s="15"/>
      <c r="AD125" s="15"/>
      <c r="AE125" s="15"/>
    </row>
    <row r="126" spans="1:31" ht="27" customHeight="1" x14ac:dyDescent="0.25">
      <c r="A126" s="75" t="s">
        <v>182</v>
      </c>
      <c r="B126" s="159" t="s">
        <v>111</v>
      </c>
      <c r="C126" s="80">
        <v>241.7</v>
      </c>
      <c r="D126" s="9">
        <v>70</v>
      </c>
      <c r="E126" s="9">
        <v>92</v>
      </c>
      <c r="F126" s="39">
        <f t="shared" ref="F126:F142" si="92">ROUNDDOWN((E126/C126),2)</f>
        <v>0.38</v>
      </c>
      <c r="G126" s="10">
        <v>24</v>
      </c>
      <c r="H126" s="39">
        <f t="shared" si="26"/>
        <v>34.285714285714285</v>
      </c>
      <c r="I126" s="34"/>
      <c r="J126" s="9"/>
      <c r="K126" s="9"/>
      <c r="L126" s="9"/>
      <c r="M126" s="9"/>
      <c r="N126" s="35">
        <v>24</v>
      </c>
      <c r="O126" s="10"/>
      <c r="P126" s="10"/>
      <c r="Q126" s="10"/>
      <c r="R126" s="10"/>
      <c r="S126" s="44">
        <f t="shared" ref="S126:S139" si="93">SUM(N126*100/G126)</f>
        <v>100</v>
      </c>
      <c r="T126" s="37">
        <f>ROUNDDOWN((U126*E126/100),0)</f>
        <v>32</v>
      </c>
      <c r="U126" s="38">
        <v>35</v>
      </c>
      <c r="V126" s="67">
        <f>SUM(T126)</f>
        <v>32</v>
      </c>
      <c r="W126" s="39">
        <f t="shared" ref="W126:W142" si="94">SUM(V126*100/E126)</f>
        <v>34.782608695652172</v>
      </c>
      <c r="X126" s="42"/>
      <c r="Y126" s="42"/>
      <c r="Z126" s="42"/>
      <c r="AA126" s="42"/>
      <c r="AB126" s="42"/>
      <c r="AC126" s="15"/>
      <c r="AD126" s="15"/>
      <c r="AE126" s="15"/>
    </row>
    <row r="127" spans="1:31" ht="53.25" customHeight="1" x14ac:dyDescent="0.25">
      <c r="A127" s="75" t="s">
        <v>199</v>
      </c>
      <c r="B127" s="159" t="s">
        <v>236</v>
      </c>
      <c r="C127" s="80">
        <v>37.57</v>
      </c>
      <c r="D127" s="9">
        <v>51</v>
      </c>
      <c r="E127" s="9">
        <v>46</v>
      </c>
      <c r="F127" s="39">
        <f t="shared" si="92"/>
        <v>1.22</v>
      </c>
      <c r="G127" s="10">
        <v>17</v>
      </c>
      <c r="H127" s="39">
        <f t="shared" si="26"/>
        <v>33.333333333333336</v>
      </c>
      <c r="I127" s="34"/>
      <c r="J127" s="9"/>
      <c r="K127" s="9"/>
      <c r="L127" s="9"/>
      <c r="M127" s="9"/>
      <c r="N127" s="35">
        <v>16</v>
      </c>
      <c r="O127" s="10"/>
      <c r="P127" s="10"/>
      <c r="Q127" s="10"/>
      <c r="R127" s="10"/>
      <c r="S127" s="44">
        <f t="shared" si="93"/>
        <v>94.117647058823536</v>
      </c>
      <c r="T127" s="37">
        <f t="shared" ref="T127:T142" si="95">ROUNDDOWN((U127*E127/100),0)</f>
        <v>16</v>
      </c>
      <c r="U127" s="38">
        <v>35</v>
      </c>
      <c r="V127" s="67">
        <f t="shared" ref="V127:V142" si="96">SUM(T127)</f>
        <v>16</v>
      </c>
      <c r="W127" s="39">
        <f t="shared" si="94"/>
        <v>34.782608695652172</v>
      </c>
      <c r="X127" s="42"/>
      <c r="Y127" s="42"/>
      <c r="Z127" s="42"/>
      <c r="AA127" s="42"/>
      <c r="AB127" s="42"/>
      <c r="AC127" s="15"/>
      <c r="AD127" s="15"/>
      <c r="AE127" s="15"/>
    </row>
    <row r="128" spans="1:31" ht="25.5" x14ac:dyDescent="0.25">
      <c r="A128" s="75" t="s">
        <v>200</v>
      </c>
      <c r="B128" s="159" t="s">
        <v>181</v>
      </c>
      <c r="C128" s="55">
        <v>24.37</v>
      </c>
      <c r="D128" s="9">
        <v>12</v>
      </c>
      <c r="E128" s="9">
        <v>6</v>
      </c>
      <c r="F128" s="39">
        <f t="shared" si="92"/>
        <v>0.24</v>
      </c>
      <c r="G128" s="10">
        <v>0</v>
      </c>
      <c r="H128" s="39">
        <f t="shared" si="26"/>
        <v>0</v>
      </c>
      <c r="I128" s="34"/>
      <c r="J128" s="9"/>
      <c r="K128" s="9"/>
      <c r="L128" s="9"/>
      <c r="M128" s="9"/>
      <c r="N128" s="35">
        <v>0</v>
      </c>
      <c r="O128" s="10"/>
      <c r="P128" s="10"/>
      <c r="Q128" s="10"/>
      <c r="R128" s="10"/>
      <c r="S128" s="44">
        <v>0</v>
      </c>
      <c r="T128" s="37">
        <f t="shared" si="95"/>
        <v>2</v>
      </c>
      <c r="U128" s="38">
        <v>35</v>
      </c>
      <c r="V128" s="67">
        <f t="shared" si="96"/>
        <v>2</v>
      </c>
      <c r="W128" s="39">
        <f t="shared" si="94"/>
        <v>33.333333333333336</v>
      </c>
      <c r="X128" s="42"/>
      <c r="Y128" s="42"/>
      <c r="Z128" s="42"/>
      <c r="AA128" s="42"/>
      <c r="AB128" s="42"/>
      <c r="AC128" s="15"/>
      <c r="AD128" s="15"/>
      <c r="AE128" s="15"/>
    </row>
    <row r="129" spans="1:31" ht="38.25" x14ac:dyDescent="0.25">
      <c r="A129" s="75" t="s">
        <v>201</v>
      </c>
      <c r="B129" s="159" t="s">
        <v>264</v>
      </c>
      <c r="C129" s="32">
        <v>37.020000000000003</v>
      </c>
      <c r="D129" s="9">
        <v>90</v>
      </c>
      <c r="E129" s="9">
        <v>79</v>
      </c>
      <c r="F129" s="39">
        <f t="shared" si="92"/>
        <v>2.13</v>
      </c>
      <c r="G129" s="10">
        <v>30</v>
      </c>
      <c r="H129" s="39">
        <f t="shared" si="26"/>
        <v>33.333333333333336</v>
      </c>
      <c r="I129" s="34">
        <v>20</v>
      </c>
      <c r="J129" s="9"/>
      <c r="K129" s="9"/>
      <c r="L129" s="9"/>
      <c r="M129" s="9"/>
      <c r="N129" s="35">
        <v>19</v>
      </c>
      <c r="O129" s="10"/>
      <c r="P129" s="10"/>
      <c r="Q129" s="10"/>
      <c r="R129" s="10"/>
      <c r="S129" s="44">
        <f t="shared" si="93"/>
        <v>63.333333333333336</v>
      </c>
      <c r="T129" s="37">
        <f t="shared" si="95"/>
        <v>27</v>
      </c>
      <c r="U129" s="38">
        <v>35</v>
      </c>
      <c r="V129" s="67">
        <f t="shared" si="96"/>
        <v>27</v>
      </c>
      <c r="W129" s="39">
        <f t="shared" si="94"/>
        <v>34.177215189873415</v>
      </c>
      <c r="X129" s="10">
        <v>15</v>
      </c>
      <c r="Y129" s="42"/>
      <c r="Z129" s="42"/>
      <c r="AA129" s="42"/>
      <c r="AB129" s="42"/>
      <c r="AC129" s="15"/>
      <c r="AD129" s="15"/>
      <c r="AE129" s="15"/>
    </row>
    <row r="130" spans="1:31" ht="38.25" x14ac:dyDescent="0.25">
      <c r="A130" s="75" t="s">
        <v>202</v>
      </c>
      <c r="B130" s="159" t="s">
        <v>265</v>
      </c>
      <c r="C130" s="32">
        <v>25.96</v>
      </c>
      <c r="D130" s="9">
        <v>53</v>
      </c>
      <c r="E130" s="9">
        <v>51</v>
      </c>
      <c r="F130" s="39">
        <f t="shared" ref="F130:F132" si="97">ROUNDDOWN((E130/C130),2)</f>
        <v>1.96</v>
      </c>
      <c r="G130" s="10">
        <v>18</v>
      </c>
      <c r="H130" s="39">
        <v>0</v>
      </c>
      <c r="I130" s="34">
        <v>10</v>
      </c>
      <c r="J130" s="9"/>
      <c r="K130" s="9"/>
      <c r="L130" s="9"/>
      <c r="M130" s="9"/>
      <c r="N130" s="35">
        <v>16</v>
      </c>
      <c r="O130" s="10"/>
      <c r="P130" s="10"/>
      <c r="Q130" s="10"/>
      <c r="R130" s="10"/>
      <c r="S130" s="44">
        <f t="shared" si="93"/>
        <v>88.888888888888886</v>
      </c>
      <c r="T130" s="37">
        <f t="shared" si="95"/>
        <v>17</v>
      </c>
      <c r="U130" s="38">
        <v>35</v>
      </c>
      <c r="V130" s="67">
        <f t="shared" si="96"/>
        <v>17</v>
      </c>
      <c r="W130" s="39">
        <f t="shared" ref="W130:W132" si="98">SUM(V130*100/E130)</f>
        <v>33.333333333333336</v>
      </c>
      <c r="X130" s="10">
        <v>15</v>
      </c>
      <c r="Y130" s="42"/>
      <c r="Z130" s="42"/>
      <c r="AA130" s="42"/>
      <c r="AB130" s="42"/>
      <c r="AC130" s="15"/>
      <c r="AD130" s="15"/>
      <c r="AE130" s="15"/>
    </row>
    <row r="131" spans="1:31" ht="38.25" x14ac:dyDescent="0.25">
      <c r="A131" s="75" t="s">
        <v>203</v>
      </c>
      <c r="B131" s="159" t="s">
        <v>242</v>
      </c>
      <c r="C131" s="32">
        <v>23.71</v>
      </c>
      <c r="D131" s="9">
        <v>13</v>
      </c>
      <c r="E131" s="9">
        <v>28</v>
      </c>
      <c r="F131" s="39">
        <f t="shared" si="97"/>
        <v>1.18</v>
      </c>
      <c r="G131" s="10">
        <v>4</v>
      </c>
      <c r="H131" s="39">
        <f t="shared" si="26"/>
        <v>30.76923076923077</v>
      </c>
      <c r="I131" s="34"/>
      <c r="J131" s="9"/>
      <c r="K131" s="9"/>
      <c r="L131" s="9"/>
      <c r="M131" s="9"/>
      <c r="N131" s="35">
        <v>4</v>
      </c>
      <c r="O131" s="10"/>
      <c r="P131" s="10"/>
      <c r="Q131" s="10"/>
      <c r="R131" s="10"/>
      <c r="S131" s="44">
        <f t="shared" si="93"/>
        <v>100</v>
      </c>
      <c r="T131" s="37">
        <f t="shared" si="95"/>
        <v>9</v>
      </c>
      <c r="U131" s="38">
        <v>35</v>
      </c>
      <c r="V131" s="67">
        <f t="shared" si="96"/>
        <v>9</v>
      </c>
      <c r="W131" s="39">
        <f t="shared" si="98"/>
        <v>32.142857142857146</v>
      </c>
      <c r="X131" s="10"/>
      <c r="Y131" s="42"/>
      <c r="Z131" s="42"/>
      <c r="AA131" s="42"/>
      <c r="AB131" s="42"/>
      <c r="AC131" s="15"/>
      <c r="AD131" s="15"/>
      <c r="AE131" s="15"/>
    </row>
    <row r="132" spans="1:31" ht="38.25" customHeight="1" x14ac:dyDescent="0.25">
      <c r="A132" s="75" t="s">
        <v>204</v>
      </c>
      <c r="B132" s="159" t="s">
        <v>243</v>
      </c>
      <c r="C132" s="32">
        <v>40.51</v>
      </c>
      <c r="D132" s="9">
        <v>58</v>
      </c>
      <c r="E132" s="9">
        <v>58</v>
      </c>
      <c r="F132" s="39">
        <f t="shared" si="97"/>
        <v>1.43</v>
      </c>
      <c r="G132" s="10">
        <v>20</v>
      </c>
      <c r="H132" s="39">
        <v>0</v>
      </c>
      <c r="I132" s="34"/>
      <c r="J132" s="9"/>
      <c r="K132" s="9"/>
      <c r="L132" s="9"/>
      <c r="M132" s="9"/>
      <c r="N132" s="35">
        <v>14</v>
      </c>
      <c r="O132" s="10"/>
      <c r="P132" s="10"/>
      <c r="Q132" s="10"/>
      <c r="R132" s="10"/>
      <c r="S132" s="44">
        <f t="shared" si="93"/>
        <v>70</v>
      </c>
      <c r="T132" s="37">
        <f t="shared" si="95"/>
        <v>20</v>
      </c>
      <c r="U132" s="38">
        <v>35</v>
      </c>
      <c r="V132" s="67">
        <f t="shared" si="96"/>
        <v>20</v>
      </c>
      <c r="W132" s="39">
        <f t="shared" si="98"/>
        <v>34.482758620689658</v>
      </c>
      <c r="X132" s="10"/>
      <c r="Y132" s="42"/>
      <c r="Z132" s="42"/>
      <c r="AA132" s="42"/>
      <c r="AB132" s="42"/>
      <c r="AC132" s="15"/>
      <c r="AD132" s="15"/>
      <c r="AE132" s="15"/>
    </row>
    <row r="133" spans="1:31" ht="39" customHeight="1" x14ac:dyDescent="0.25">
      <c r="A133" s="75" t="s">
        <v>214</v>
      </c>
      <c r="B133" s="159" t="s">
        <v>241</v>
      </c>
      <c r="C133" s="80">
        <v>30.41</v>
      </c>
      <c r="D133" s="9">
        <v>58</v>
      </c>
      <c r="E133" s="9">
        <v>23</v>
      </c>
      <c r="F133" s="39">
        <f t="shared" si="92"/>
        <v>0.75</v>
      </c>
      <c r="G133" s="10">
        <v>20</v>
      </c>
      <c r="H133" s="39">
        <f t="shared" si="26"/>
        <v>34.482758620689658</v>
      </c>
      <c r="I133" s="34"/>
      <c r="J133" s="9"/>
      <c r="K133" s="9"/>
      <c r="L133" s="9"/>
      <c r="M133" s="9"/>
      <c r="N133" s="35">
        <v>13</v>
      </c>
      <c r="O133" s="10"/>
      <c r="P133" s="10"/>
      <c r="Q133" s="10"/>
      <c r="R133" s="10"/>
      <c r="S133" s="44">
        <f t="shared" si="93"/>
        <v>65</v>
      </c>
      <c r="T133" s="37">
        <f t="shared" si="95"/>
        <v>8</v>
      </c>
      <c r="U133" s="38">
        <v>35</v>
      </c>
      <c r="V133" s="67">
        <f t="shared" si="96"/>
        <v>8</v>
      </c>
      <c r="W133" s="39">
        <f t="shared" si="94"/>
        <v>34.782608695652172</v>
      </c>
      <c r="X133" s="10"/>
      <c r="Y133" s="42"/>
      <c r="Z133" s="42"/>
      <c r="AA133" s="42"/>
      <c r="AB133" s="42"/>
      <c r="AC133" s="15"/>
      <c r="AD133" s="15"/>
      <c r="AE133" s="15"/>
    </row>
    <row r="134" spans="1:31" ht="39" customHeight="1" x14ac:dyDescent="0.25">
      <c r="A134" s="75" t="s">
        <v>250</v>
      </c>
      <c r="B134" s="159" t="s">
        <v>244</v>
      </c>
      <c r="C134" s="80">
        <v>79.2</v>
      </c>
      <c r="D134" s="9">
        <v>44</v>
      </c>
      <c r="E134" s="9">
        <v>28</v>
      </c>
      <c r="F134" s="39">
        <f t="shared" si="92"/>
        <v>0.35</v>
      </c>
      <c r="G134" s="10">
        <v>15</v>
      </c>
      <c r="H134" s="39">
        <v>0</v>
      </c>
      <c r="I134" s="34"/>
      <c r="J134" s="9"/>
      <c r="K134" s="9"/>
      <c r="L134" s="9"/>
      <c r="M134" s="9"/>
      <c r="N134" s="35">
        <v>9</v>
      </c>
      <c r="O134" s="10"/>
      <c r="P134" s="10"/>
      <c r="Q134" s="10"/>
      <c r="R134" s="10"/>
      <c r="S134" s="44">
        <f t="shared" si="93"/>
        <v>60</v>
      </c>
      <c r="T134" s="37">
        <f t="shared" si="95"/>
        <v>9</v>
      </c>
      <c r="U134" s="38">
        <v>35</v>
      </c>
      <c r="V134" s="67">
        <f t="shared" si="96"/>
        <v>9</v>
      </c>
      <c r="W134" s="39">
        <f t="shared" si="94"/>
        <v>32.142857142857146</v>
      </c>
      <c r="X134" s="10"/>
      <c r="Y134" s="42"/>
      <c r="Z134" s="42"/>
      <c r="AA134" s="42"/>
      <c r="AB134" s="42"/>
      <c r="AC134" s="15"/>
      <c r="AD134" s="15"/>
      <c r="AE134" s="15"/>
    </row>
    <row r="135" spans="1:31" ht="37.5" customHeight="1" x14ac:dyDescent="0.25">
      <c r="A135" s="75" t="s">
        <v>251</v>
      </c>
      <c r="B135" s="159" t="s">
        <v>245</v>
      </c>
      <c r="C135" s="80">
        <v>42.96</v>
      </c>
      <c r="D135" s="9">
        <v>154</v>
      </c>
      <c r="E135" s="9">
        <v>154</v>
      </c>
      <c r="F135" s="39">
        <f t="shared" si="92"/>
        <v>3.58</v>
      </c>
      <c r="G135" s="10">
        <v>53</v>
      </c>
      <c r="H135" s="39">
        <f t="shared" si="26"/>
        <v>34.415584415584412</v>
      </c>
      <c r="I135" s="34">
        <v>20</v>
      </c>
      <c r="J135" s="9"/>
      <c r="K135" s="9"/>
      <c r="L135" s="9"/>
      <c r="M135" s="9"/>
      <c r="N135" s="35">
        <v>22</v>
      </c>
      <c r="O135" s="10"/>
      <c r="P135" s="10"/>
      <c r="Q135" s="10"/>
      <c r="R135" s="10"/>
      <c r="S135" s="44">
        <f t="shared" si="93"/>
        <v>41.509433962264154</v>
      </c>
      <c r="T135" s="37">
        <f t="shared" si="95"/>
        <v>53</v>
      </c>
      <c r="U135" s="38">
        <v>35</v>
      </c>
      <c r="V135" s="67">
        <f t="shared" si="96"/>
        <v>53</v>
      </c>
      <c r="W135" s="39">
        <f t="shared" si="94"/>
        <v>34.415584415584412</v>
      </c>
      <c r="X135" s="10">
        <v>15</v>
      </c>
      <c r="Y135" s="42"/>
      <c r="Z135" s="42"/>
      <c r="AA135" s="42"/>
      <c r="AB135" s="42"/>
      <c r="AC135" s="15"/>
      <c r="AD135" s="15"/>
      <c r="AE135" s="15"/>
    </row>
    <row r="136" spans="1:31" ht="38.25" x14ac:dyDescent="0.25">
      <c r="A136" s="75" t="s">
        <v>252</v>
      </c>
      <c r="B136" s="159" t="s">
        <v>246</v>
      </c>
      <c r="C136" s="80">
        <v>16.89</v>
      </c>
      <c r="D136" s="9">
        <v>43</v>
      </c>
      <c r="E136" s="9">
        <v>43</v>
      </c>
      <c r="F136" s="39">
        <f t="shared" si="92"/>
        <v>2.54</v>
      </c>
      <c r="G136" s="10">
        <v>15</v>
      </c>
      <c r="H136" s="39">
        <f t="shared" si="26"/>
        <v>34.883720930232556</v>
      </c>
      <c r="I136" s="34">
        <v>10</v>
      </c>
      <c r="J136" s="9"/>
      <c r="K136" s="9"/>
      <c r="L136" s="9"/>
      <c r="M136" s="9"/>
      <c r="N136" s="35">
        <v>1</v>
      </c>
      <c r="O136" s="10"/>
      <c r="P136" s="10"/>
      <c r="Q136" s="10"/>
      <c r="R136" s="10"/>
      <c r="S136" s="44">
        <f t="shared" si="93"/>
        <v>6.666666666666667</v>
      </c>
      <c r="T136" s="37">
        <f t="shared" si="95"/>
        <v>15</v>
      </c>
      <c r="U136" s="38">
        <v>35</v>
      </c>
      <c r="V136" s="67">
        <f t="shared" si="96"/>
        <v>15</v>
      </c>
      <c r="W136" s="39">
        <f t="shared" si="94"/>
        <v>34.883720930232556</v>
      </c>
      <c r="X136" s="10">
        <v>15</v>
      </c>
      <c r="Y136" s="42"/>
      <c r="Z136" s="42"/>
      <c r="AA136" s="42"/>
      <c r="AB136" s="42"/>
      <c r="AC136" s="15"/>
      <c r="AD136" s="15"/>
      <c r="AE136" s="15"/>
    </row>
    <row r="137" spans="1:31" ht="38.25" x14ac:dyDescent="0.25">
      <c r="A137" s="75" t="s">
        <v>262</v>
      </c>
      <c r="B137" s="159" t="s">
        <v>247</v>
      </c>
      <c r="C137" s="80">
        <v>10.78</v>
      </c>
      <c r="D137" s="9">
        <v>42</v>
      </c>
      <c r="E137" s="9">
        <v>42</v>
      </c>
      <c r="F137" s="39">
        <f t="shared" si="92"/>
        <v>3.89</v>
      </c>
      <c r="G137" s="10">
        <v>14</v>
      </c>
      <c r="H137" s="39">
        <v>0</v>
      </c>
      <c r="I137" s="34"/>
      <c r="J137" s="9"/>
      <c r="K137" s="9"/>
      <c r="L137" s="9"/>
      <c r="M137" s="9"/>
      <c r="N137" s="35">
        <v>14</v>
      </c>
      <c r="O137" s="10"/>
      <c r="P137" s="10"/>
      <c r="Q137" s="10"/>
      <c r="R137" s="10"/>
      <c r="S137" s="44">
        <f t="shared" si="93"/>
        <v>100</v>
      </c>
      <c r="T137" s="37">
        <f t="shared" si="95"/>
        <v>14</v>
      </c>
      <c r="U137" s="38">
        <v>35</v>
      </c>
      <c r="V137" s="67">
        <f t="shared" si="96"/>
        <v>14</v>
      </c>
      <c r="W137" s="39">
        <f t="shared" si="94"/>
        <v>33.333333333333336</v>
      </c>
      <c r="X137" s="10"/>
      <c r="Y137" s="42"/>
      <c r="Z137" s="42"/>
      <c r="AA137" s="42"/>
      <c r="AB137" s="42"/>
      <c r="AC137" s="15"/>
      <c r="AD137" s="15"/>
      <c r="AE137" s="15"/>
    </row>
    <row r="138" spans="1:31" ht="25.5" x14ac:dyDescent="0.25">
      <c r="A138" s="75" t="s">
        <v>307</v>
      </c>
      <c r="B138" s="159" t="s">
        <v>117</v>
      </c>
      <c r="C138" s="32">
        <v>628.20000000000005</v>
      </c>
      <c r="D138" s="9">
        <v>1539</v>
      </c>
      <c r="E138" s="9">
        <v>1627</v>
      </c>
      <c r="F138" s="39">
        <f t="shared" si="92"/>
        <v>2.58</v>
      </c>
      <c r="G138" s="10">
        <v>511</v>
      </c>
      <c r="H138" s="39">
        <f t="shared" si="26"/>
        <v>33.203378817413906</v>
      </c>
      <c r="I138" s="34">
        <v>190</v>
      </c>
      <c r="J138" s="9"/>
      <c r="K138" s="9"/>
      <c r="L138" s="9"/>
      <c r="M138" s="9"/>
      <c r="N138" s="35">
        <v>500</v>
      </c>
      <c r="O138" s="10"/>
      <c r="P138" s="10"/>
      <c r="Q138" s="10"/>
      <c r="R138" s="10"/>
      <c r="S138" s="44">
        <f t="shared" si="93"/>
        <v>97.847358121330728</v>
      </c>
      <c r="T138" s="37">
        <f t="shared" si="95"/>
        <v>569</v>
      </c>
      <c r="U138" s="38">
        <v>35</v>
      </c>
      <c r="V138" s="67">
        <f t="shared" si="96"/>
        <v>569</v>
      </c>
      <c r="W138" s="39">
        <f t="shared" si="94"/>
        <v>34.972341733251383</v>
      </c>
      <c r="X138" s="10">
        <v>240</v>
      </c>
      <c r="Y138" s="42"/>
      <c r="Z138" s="42"/>
      <c r="AA138" s="42"/>
      <c r="AB138" s="42"/>
      <c r="AC138" s="15"/>
      <c r="AD138" s="15"/>
      <c r="AE138" s="15"/>
    </row>
    <row r="139" spans="1:31" ht="25.5" x14ac:dyDescent="0.25">
      <c r="A139" s="131" t="s">
        <v>308</v>
      </c>
      <c r="B139" s="160" t="s">
        <v>172</v>
      </c>
      <c r="C139" s="141">
        <v>406.76</v>
      </c>
      <c r="D139" s="47">
        <v>419</v>
      </c>
      <c r="E139" s="47">
        <v>423</v>
      </c>
      <c r="F139" s="82">
        <f t="shared" si="92"/>
        <v>1.03</v>
      </c>
      <c r="G139" s="51">
        <v>146</v>
      </c>
      <c r="H139" s="82">
        <f t="shared" si="26"/>
        <v>34.84486873508353</v>
      </c>
      <c r="I139" s="139"/>
      <c r="J139" s="47"/>
      <c r="K139" s="47"/>
      <c r="L139" s="47"/>
      <c r="M139" s="47"/>
      <c r="N139" s="50">
        <v>146</v>
      </c>
      <c r="O139" s="51"/>
      <c r="P139" s="51"/>
      <c r="Q139" s="51"/>
      <c r="R139" s="51"/>
      <c r="S139" s="142">
        <f t="shared" si="93"/>
        <v>100</v>
      </c>
      <c r="T139" s="140">
        <f t="shared" si="95"/>
        <v>148</v>
      </c>
      <c r="U139" s="51">
        <v>35</v>
      </c>
      <c r="V139" s="143">
        <f t="shared" si="96"/>
        <v>148</v>
      </c>
      <c r="W139" s="144">
        <f t="shared" si="94"/>
        <v>34.988179669030735</v>
      </c>
      <c r="X139" s="145"/>
      <c r="Y139" s="145"/>
      <c r="Z139" s="145"/>
      <c r="AA139" s="145"/>
      <c r="AB139" s="145"/>
      <c r="AC139" s="15"/>
      <c r="AD139" s="15"/>
      <c r="AE139" s="15"/>
    </row>
    <row r="140" spans="1:31" ht="29.25" customHeight="1" x14ac:dyDescent="0.25">
      <c r="A140" s="75" t="s">
        <v>309</v>
      </c>
      <c r="B140" s="159" t="s">
        <v>298</v>
      </c>
      <c r="C140" s="80">
        <v>204.7</v>
      </c>
      <c r="D140" s="9">
        <v>10</v>
      </c>
      <c r="E140" s="9">
        <v>10</v>
      </c>
      <c r="F140" s="32">
        <f t="shared" si="92"/>
        <v>0.04</v>
      </c>
      <c r="G140" s="10">
        <v>0</v>
      </c>
      <c r="H140" s="32">
        <f t="shared" si="26"/>
        <v>0</v>
      </c>
      <c r="I140" s="9"/>
      <c r="J140" s="9"/>
      <c r="K140" s="9"/>
      <c r="L140" s="9"/>
      <c r="M140" s="9"/>
      <c r="N140" s="10">
        <v>0</v>
      </c>
      <c r="O140" s="10"/>
      <c r="P140" s="10"/>
      <c r="Q140" s="10"/>
      <c r="R140" s="10"/>
      <c r="S140" s="44">
        <v>0</v>
      </c>
      <c r="T140" s="65">
        <f t="shared" si="95"/>
        <v>3</v>
      </c>
      <c r="U140" s="10">
        <v>35</v>
      </c>
      <c r="V140" s="67">
        <f t="shared" si="96"/>
        <v>3</v>
      </c>
      <c r="W140" s="32">
        <f t="shared" si="94"/>
        <v>30</v>
      </c>
      <c r="X140" s="42"/>
      <c r="Y140" s="42"/>
      <c r="Z140" s="42"/>
      <c r="AA140" s="42"/>
      <c r="AB140" s="42"/>
      <c r="AC140" s="15"/>
      <c r="AD140" s="15"/>
      <c r="AE140" s="15"/>
    </row>
    <row r="141" spans="1:31" ht="25.5" x14ac:dyDescent="0.25">
      <c r="A141" s="75" t="s">
        <v>310</v>
      </c>
      <c r="B141" s="159" t="s">
        <v>110</v>
      </c>
      <c r="C141" s="80">
        <v>46.73</v>
      </c>
      <c r="D141" s="9">
        <v>7</v>
      </c>
      <c r="E141" s="9">
        <v>11</v>
      </c>
      <c r="F141" s="32">
        <f t="shared" si="92"/>
        <v>0.23</v>
      </c>
      <c r="G141" s="10">
        <v>0</v>
      </c>
      <c r="H141" s="32">
        <f t="shared" ref="H141:H142" si="99">SUM(G141*100/D141)</f>
        <v>0</v>
      </c>
      <c r="I141" s="9"/>
      <c r="J141" s="9"/>
      <c r="K141" s="9"/>
      <c r="L141" s="9"/>
      <c r="M141" s="9"/>
      <c r="N141" s="10">
        <v>0</v>
      </c>
      <c r="O141" s="10"/>
      <c r="P141" s="10"/>
      <c r="Q141" s="10"/>
      <c r="R141" s="10"/>
      <c r="S141" s="44">
        <v>0</v>
      </c>
      <c r="T141" s="65">
        <f t="shared" si="95"/>
        <v>3</v>
      </c>
      <c r="U141" s="10">
        <v>35</v>
      </c>
      <c r="V141" s="67">
        <f t="shared" si="96"/>
        <v>3</v>
      </c>
      <c r="W141" s="32">
        <f t="shared" si="94"/>
        <v>27.272727272727273</v>
      </c>
      <c r="X141" s="42"/>
      <c r="Y141" s="42"/>
      <c r="Z141" s="42"/>
      <c r="AA141" s="42"/>
      <c r="AB141" s="42"/>
      <c r="AC141" s="15"/>
      <c r="AD141" s="15"/>
      <c r="AE141" s="15"/>
    </row>
    <row r="142" spans="1:31" ht="25.5" x14ac:dyDescent="0.25">
      <c r="A142" s="75" t="s">
        <v>311</v>
      </c>
      <c r="B142" s="159" t="s">
        <v>112</v>
      </c>
      <c r="C142" s="80">
        <v>20.61</v>
      </c>
      <c r="D142" s="9">
        <v>6</v>
      </c>
      <c r="E142" s="9">
        <v>6</v>
      </c>
      <c r="F142" s="32">
        <f t="shared" si="92"/>
        <v>0.28999999999999998</v>
      </c>
      <c r="G142" s="10">
        <v>0</v>
      </c>
      <c r="H142" s="32">
        <f t="shared" si="99"/>
        <v>0</v>
      </c>
      <c r="I142" s="9"/>
      <c r="J142" s="9"/>
      <c r="K142" s="9"/>
      <c r="L142" s="9"/>
      <c r="M142" s="9"/>
      <c r="N142" s="10">
        <v>0</v>
      </c>
      <c r="O142" s="10"/>
      <c r="P142" s="10"/>
      <c r="Q142" s="10"/>
      <c r="R142" s="10"/>
      <c r="S142" s="44">
        <v>0</v>
      </c>
      <c r="T142" s="65">
        <f t="shared" si="95"/>
        <v>2</v>
      </c>
      <c r="U142" s="10">
        <v>35</v>
      </c>
      <c r="V142" s="67">
        <f t="shared" si="96"/>
        <v>2</v>
      </c>
      <c r="W142" s="32">
        <f t="shared" si="94"/>
        <v>33.333333333333336</v>
      </c>
      <c r="X142" s="42"/>
      <c r="Y142" s="42"/>
      <c r="Z142" s="146"/>
      <c r="AA142" s="146"/>
      <c r="AB142" s="146"/>
      <c r="AC142" s="15"/>
      <c r="AD142" s="15"/>
      <c r="AE142" s="15"/>
    </row>
    <row r="143" spans="1:31" ht="15.75" x14ac:dyDescent="0.25">
      <c r="A143" s="217" t="s">
        <v>6</v>
      </c>
      <c r="B143" s="217"/>
      <c r="C143" s="84">
        <f>SUM(C15:C139)</f>
        <v>5877.6579999999994</v>
      </c>
      <c r="D143" s="7">
        <f>SUM(D15:D142)</f>
        <v>8846</v>
      </c>
      <c r="E143" s="7">
        <f>SUM(E15:E142)</f>
        <v>9554</v>
      </c>
      <c r="F143" s="32">
        <f>ROUNDDOWN((E143/C143),2)</f>
        <v>1.62</v>
      </c>
      <c r="G143" s="7">
        <f>SUM(G15:G142)</f>
        <v>2838</v>
      </c>
      <c r="H143" s="84"/>
      <c r="I143" s="7">
        <f>SUM(I15:I142)</f>
        <v>250</v>
      </c>
      <c r="J143" s="7">
        <f t="shared" ref="J143:R143" si="100">SUM(J15:J139)</f>
        <v>0</v>
      </c>
      <c r="K143" s="7">
        <f t="shared" si="100"/>
        <v>0</v>
      </c>
      <c r="L143" s="7">
        <f t="shared" si="100"/>
        <v>0</v>
      </c>
      <c r="M143" s="7">
        <f t="shared" si="100"/>
        <v>0</v>
      </c>
      <c r="N143" s="7">
        <f>SUM(N15:N142)</f>
        <v>2252</v>
      </c>
      <c r="O143" s="7">
        <f>SUM(O15:O142)</f>
        <v>0</v>
      </c>
      <c r="P143" s="7">
        <f t="shared" si="100"/>
        <v>0</v>
      </c>
      <c r="Q143" s="7">
        <f t="shared" si="100"/>
        <v>0</v>
      </c>
      <c r="R143" s="7">
        <f t="shared" si="100"/>
        <v>0</v>
      </c>
      <c r="S143" s="125">
        <f>SUM(N143*100/G143)</f>
        <v>79.351656095842145</v>
      </c>
      <c r="T143" s="28">
        <f>SUM(T15:T142)</f>
        <v>3291</v>
      </c>
      <c r="U143" s="3"/>
      <c r="V143" s="7">
        <f>SUM(V15:V142)</f>
        <v>3163</v>
      </c>
      <c r="W143" s="84">
        <f>SUM(V143*100/E143)</f>
        <v>33.106552229432701</v>
      </c>
      <c r="X143" s="7">
        <f>SUM(X15:X142)</f>
        <v>300</v>
      </c>
      <c r="Y143" s="7">
        <f>SUM(Y15:Y139)</f>
        <v>0</v>
      </c>
      <c r="Z143" s="7">
        <f>SUM(Z15:Z139)</f>
        <v>0</v>
      </c>
      <c r="AA143" s="7">
        <f>SUM(AA15:AA139)</f>
        <v>0</v>
      </c>
      <c r="AB143" s="7">
        <f>SUM(AB15:AB139)</f>
        <v>0</v>
      </c>
      <c r="AC143" s="15"/>
      <c r="AD143" s="15"/>
      <c r="AE143" s="15"/>
    </row>
    <row r="144" spans="1:31" ht="21" customHeight="1" x14ac:dyDescent="0.25">
      <c r="A144" s="2"/>
      <c r="B144" s="2"/>
      <c r="C144" s="5"/>
      <c r="D144" s="5"/>
      <c r="E144" s="5"/>
      <c r="F144" s="99"/>
      <c r="G144" s="5"/>
      <c r="H144" s="9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03"/>
      <c r="T144" s="5"/>
      <c r="U144" s="1"/>
      <c r="V144" s="5"/>
      <c r="W144" s="99"/>
      <c r="X144" s="5"/>
      <c r="Y144" s="5"/>
      <c r="Z144" s="5"/>
      <c r="AA144" s="5"/>
      <c r="AB144" s="5"/>
    </row>
    <row r="145" spans="1:28" ht="15.75" x14ac:dyDescent="0.25">
      <c r="A145" s="2"/>
      <c r="B145" s="2"/>
      <c r="C145" s="2"/>
      <c r="D145" s="2"/>
      <c r="E145" s="2"/>
      <c r="F145" s="120"/>
      <c r="G145" s="2"/>
      <c r="H145" s="120"/>
      <c r="I145" s="2"/>
      <c r="J145" s="2"/>
      <c r="K145" s="2"/>
      <c r="L145" s="2"/>
      <c r="M145" s="2"/>
    </row>
    <row r="146" spans="1:28" x14ac:dyDescent="0.25">
      <c r="A146" s="187" t="s">
        <v>305</v>
      </c>
      <c r="B146" s="187"/>
      <c r="C146" s="187"/>
      <c r="D146" s="187"/>
      <c r="E146" s="187"/>
      <c r="F146" s="187"/>
      <c r="G146" s="187"/>
      <c r="H146" s="187"/>
      <c r="I146" s="187"/>
      <c r="J146" s="187"/>
      <c r="K146" s="15"/>
      <c r="L146" s="83"/>
      <c r="M146" s="83"/>
      <c r="N146" s="15"/>
      <c r="O146" s="189" t="s">
        <v>303</v>
      </c>
      <c r="P146" s="189"/>
      <c r="Q146" s="189"/>
      <c r="R146" s="15"/>
      <c r="S146" s="107"/>
      <c r="T146" s="188" t="s">
        <v>304</v>
      </c>
      <c r="U146" s="188"/>
      <c r="V146" s="188"/>
      <c r="W146" s="188"/>
      <c r="X146" s="15"/>
      <c r="Y146" s="15"/>
      <c r="Z146" s="15"/>
      <c r="AA146" s="15"/>
      <c r="AB146" s="15"/>
    </row>
    <row r="147" spans="1:28" x14ac:dyDescent="0.25">
      <c r="A147" s="17" t="s">
        <v>212</v>
      </c>
      <c r="B147" s="17"/>
      <c r="C147" s="17"/>
      <c r="D147" s="17"/>
      <c r="E147" s="17"/>
      <c r="F147" s="116"/>
      <c r="G147" s="17"/>
      <c r="H147" s="107"/>
      <c r="I147" s="183"/>
      <c r="J147" s="183"/>
      <c r="K147" s="15"/>
      <c r="L147" s="184" t="s">
        <v>163</v>
      </c>
      <c r="M147" s="184"/>
      <c r="N147" s="15"/>
      <c r="O147" s="18" t="s">
        <v>162</v>
      </c>
      <c r="P147" s="18"/>
      <c r="Q147" s="19"/>
      <c r="R147" s="19"/>
      <c r="S147" s="107"/>
      <c r="T147" s="15"/>
      <c r="U147" s="15"/>
      <c r="V147" s="15"/>
      <c r="W147" s="107"/>
      <c r="X147" s="15"/>
      <c r="Y147" s="15"/>
      <c r="Z147" s="15"/>
      <c r="AA147" s="15"/>
      <c r="AB147" s="15"/>
    </row>
    <row r="148" spans="1:28" x14ac:dyDescent="0.25">
      <c r="A148" s="4"/>
      <c r="B148" s="4"/>
      <c r="C148" s="4"/>
    </row>
  </sheetData>
  <mergeCells count="55">
    <mergeCell ref="B5:E5"/>
    <mergeCell ref="F5:L5"/>
    <mergeCell ref="G1:I1"/>
    <mergeCell ref="K1:S1"/>
    <mergeCell ref="K2:S2"/>
    <mergeCell ref="G3:I3"/>
    <mergeCell ref="F4:L4"/>
    <mergeCell ref="B6:E6"/>
    <mergeCell ref="B7:B12"/>
    <mergeCell ref="C7:C12"/>
    <mergeCell ref="D7:E10"/>
    <mergeCell ref="D11:D12"/>
    <mergeCell ref="E11:E12"/>
    <mergeCell ref="G7:S7"/>
    <mergeCell ref="J9:M9"/>
    <mergeCell ref="G9:G12"/>
    <mergeCell ref="H9:H12"/>
    <mergeCell ref="I9:I12"/>
    <mergeCell ref="N9:N12"/>
    <mergeCell ref="O9:R9"/>
    <mergeCell ref="O11:O12"/>
    <mergeCell ref="P11:P12"/>
    <mergeCell ref="Q11:Q12"/>
    <mergeCell ref="I147:J147"/>
    <mergeCell ref="L147:M147"/>
    <mergeCell ref="F7:F12"/>
    <mergeCell ref="Y9:AB9"/>
    <mergeCell ref="J10:L10"/>
    <mergeCell ref="M10:M12"/>
    <mergeCell ref="O10:Q10"/>
    <mergeCell ref="R10:R12"/>
    <mergeCell ref="Y10:AA10"/>
    <mergeCell ref="AB10:AB12"/>
    <mergeCell ref="J11:J12"/>
    <mergeCell ref="K11:K12"/>
    <mergeCell ref="L11:L12"/>
    <mergeCell ref="Y11:Y12"/>
    <mergeCell ref="Z11:Z12"/>
    <mergeCell ref="S9:S12"/>
    <mergeCell ref="A146:J146"/>
    <mergeCell ref="O146:Q146"/>
    <mergeCell ref="AA11:AA12"/>
    <mergeCell ref="A143:B143"/>
    <mergeCell ref="T146:W146"/>
    <mergeCell ref="X9:X12"/>
    <mergeCell ref="T9:T12"/>
    <mergeCell ref="U9:U12"/>
    <mergeCell ref="V9:V12"/>
    <mergeCell ref="W9:W12"/>
    <mergeCell ref="A7:A12"/>
    <mergeCell ref="T7:AB7"/>
    <mergeCell ref="G8:M8"/>
    <mergeCell ref="N8:S8"/>
    <mergeCell ref="T8:U8"/>
    <mergeCell ref="V8:AB8"/>
  </mergeCells>
  <phoneticPr fontId="10" type="noConversion"/>
  <pageMargins left="0.15748031496062992" right="0.23622047244094491" top="0.44" bottom="0.37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3"/>
  <sheetViews>
    <sheetView view="pageBreakPreview" topLeftCell="A136" zoomScale="85" zoomScaleNormal="85" zoomScaleSheetLayoutView="85" workbookViewId="0">
      <selection activeCell="V158" sqref="V158"/>
    </sheetView>
  </sheetViews>
  <sheetFormatPr defaultRowHeight="15" x14ac:dyDescent="0.25"/>
  <cols>
    <col min="1" max="1" width="6.7109375" customWidth="1"/>
    <col min="2" max="2" width="28.140625" customWidth="1"/>
    <col min="3" max="3" width="8.140625" style="109" customWidth="1"/>
    <col min="4" max="5" width="8.7109375" customWidth="1"/>
    <col min="6" max="6" width="10.140625" style="109" customWidth="1"/>
    <col min="7" max="7" width="5.140625" customWidth="1"/>
    <col min="8" max="8" width="7" style="109" customWidth="1"/>
    <col min="9" max="9" width="6.5703125" customWidth="1"/>
    <col min="10" max="10" width="5.42578125" customWidth="1"/>
    <col min="11" max="11" width="7.5703125" customWidth="1"/>
    <col min="12" max="12" width="6.5703125" customWidth="1"/>
    <col min="13" max="13" width="7.28515625" customWidth="1"/>
    <col min="14" max="15" width="5.5703125" customWidth="1"/>
    <col min="16" max="16" width="6.140625" customWidth="1"/>
    <col min="17" max="17" width="5.85546875" customWidth="1"/>
    <col min="18" max="18" width="7" customWidth="1"/>
    <col min="19" max="19" width="7.5703125" style="109" customWidth="1"/>
    <col min="20" max="20" width="4.85546875" customWidth="1"/>
    <col min="21" max="21" width="5.7109375" customWidth="1"/>
    <col min="22" max="22" width="5.85546875" customWidth="1"/>
    <col min="23" max="23" width="7.28515625" style="109" customWidth="1"/>
    <col min="24" max="24" width="6.42578125" customWidth="1"/>
    <col min="25" max="25" width="5.140625" customWidth="1"/>
    <col min="26" max="26" width="8.42578125" customWidth="1"/>
    <col min="27" max="27" width="6.140625" customWidth="1"/>
    <col min="28" max="28" width="7.28515625" customWidth="1"/>
  </cols>
  <sheetData>
    <row r="1" spans="1:28" x14ac:dyDescent="0.25">
      <c r="G1" s="216"/>
      <c r="H1" s="216"/>
      <c r="I1" s="216"/>
      <c r="K1" s="186" t="s">
        <v>160</v>
      </c>
      <c r="L1" s="186"/>
      <c r="M1" s="186"/>
      <c r="N1" s="186"/>
      <c r="O1" s="186"/>
      <c r="P1" s="186"/>
      <c r="Q1" s="186"/>
      <c r="R1" s="186"/>
      <c r="S1" s="186"/>
    </row>
    <row r="2" spans="1:28" x14ac:dyDescent="0.25">
      <c r="K2" s="186" t="s">
        <v>306</v>
      </c>
      <c r="L2" s="186"/>
      <c r="M2" s="186"/>
      <c r="N2" s="186"/>
      <c r="O2" s="186"/>
      <c r="P2" s="186"/>
      <c r="Q2" s="186"/>
      <c r="R2" s="186"/>
      <c r="S2" s="186"/>
    </row>
    <row r="3" spans="1:28" x14ac:dyDescent="0.25">
      <c r="G3" s="228"/>
      <c r="H3" s="228"/>
      <c r="I3" s="228"/>
      <c r="K3" s="15"/>
      <c r="L3" s="15"/>
      <c r="M3" s="15"/>
      <c r="N3" s="15"/>
      <c r="O3" s="15"/>
      <c r="P3" s="15"/>
      <c r="Q3" s="15"/>
      <c r="R3" s="15"/>
      <c r="S3" s="107"/>
    </row>
    <row r="4" spans="1:28" ht="18.75" customHeight="1" x14ac:dyDescent="0.25">
      <c r="B4" s="15" t="s">
        <v>141</v>
      </c>
      <c r="C4" s="107"/>
      <c r="D4" s="15"/>
      <c r="E4" s="15"/>
      <c r="F4" s="188" t="s">
        <v>158</v>
      </c>
      <c r="G4" s="188"/>
      <c r="H4" s="188"/>
      <c r="I4" s="188"/>
      <c r="J4" s="188"/>
      <c r="K4" s="188"/>
      <c r="L4" s="188"/>
    </row>
    <row r="5" spans="1:28" ht="18.75" customHeight="1" x14ac:dyDescent="0.25">
      <c r="B5" s="187" t="s">
        <v>142</v>
      </c>
      <c r="C5" s="187"/>
      <c r="D5" s="187"/>
      <c r="E5" s="187"/>
      <c r="F5" s="195" t="s">
        <v>167</v>
      </c>
      <c r="G5" s="195"/>
      <c r="H5" s="195"/>
      <c r="I5" s="195"/>
      <c r="J5" s="195"/>
      <c r="K5" s="195"/>
      <c r="L5" s="195"/>
    </row>
    <row r="6" spans="1:28" ht="15.75" thickBot="1" x14ac:dyDescent="0.3">
      <c r="B6" s="216"/>
      <c r="C6" s="216"/>
      <c r="D6" s="216"/>
      <c r="E6" s="216"/>
      <c r="G6" s="1"/>
      <c r="H6" s="118"/>
    </row>
    <row r="7" spans="1:28" ht="15.75" customHeight="1" thickBot="1" x14ac:dyDescent="0.3">
      <c r="A7" s="166" t="s">
        <v>268</v>
      </c>
      <c r="B7" s="166" t="s">
        <v>143</v>
      </c>
      <c r="C7" s="203" t="s">
        <v>253</v>
      </c>
      <c r="D7" s="199" t="s">
        <v>144</v>
      </c>
      <c r="E7" s="200"/>
      <c r="F7" s="203" t="s">
        <v>145</v>
      </c>
      <c r="G7" s="222" t="s">
        <v>152</v>
      </c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4"/>
      <c r="T7" s="222" t="s">
        <v>155</v>
      </c>
      <c r="U7" s="223"/>
      <c r="V7" s="223"/>
      <c r="W7" s="223"/>
      <c r="X7" s="223"/>
      <c r="Y7" s="223"/>
      <c r="Z7" s="223"/>
      <c r="AA7" s="223"/>
      <c r="AB7" s="224"/>
    </row>
    <row r="8" spans="1:28" ht="60.75" customHeight="1" thickBot="1" x14ac:dyDescent="0.3">
      <c r="A8" s="175"/>
      <c r="B8" s="175"/>
      <c r="C8" s="204"/>
      <c r="D8" s="201"/>
      <c r="E8" s="202"/>
      <c r="F8" s="204"/>
      <c r="G8" s="168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68" t="s">
        <v>156</v>
      </c>
      <c r="W8" s="185"/>
      <c r="X8" s="185"/>
      <c r="Y8" s="185"/>
      <c r="Z8" s="185"/>
      <c r="AA8" s="185"/>
      <c r="AB8" s="169"/>
    </row>
    <row r="9" spans="1:28" ht="26.25" customHeight="1" thickBot="1" x14ac:dyDescent="0.3">
      <c r="A9" s="175"/>
      <c r="B9" s="175"/>
      <c r="C9" s="204"/>
      <c r="D9" s="201"/>
      <c r="E9" s="202"/>
      <c r="F9" s="204"/>
      <c r="G9" s="166" t="s">
        <v>146</v>
      </c>
      <c r="H9" s="203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68" t="s">
        <v>2</v>
      </c>
      <c r="P9" s="185"/>
      <c r="Q9" s="185"/>
      <c r="R9" s="169"/>
      <c r="S9" s="203" t="s">
        <v>150</v>
      </c>
      <c r="T9" s="166" t="s">
        <v>146</v>
      </c>
      <c r="U9" s="166" t="s">
        <v>1</v>
      </c>
      <c r="V9" s="166" t="s">
        <v>146</v>
      </c>
      <c r="W9" s="203" t="s">
        <v>161</v>
      </c>
      <c r="X9" s="166" t="s">
        <v>157</v>
      </c>
      <c r="Y9" s="168" t="s">
        <v>2</v>
      </c>
      <c r="Z9" s="185"/>
      <c r="AA9" s="185"/>
      <c r="AB9" s="169"/>
    </row>
    <row r="10" spans="1:28" ht="23.25" customHeight="1" thickBot="1" x14ac:dyDescent="0.3">
      <c r="A10" s="218"/>
      <c r="B10" s="175"/>
      <c r="C10" s="204"/>
      <c r="D10" s="196"/>
      <c r="E10" s="198"/>
      <c r="F10" s="204"/>
      <c r="G10" s="175"/>
      <c r="H10" s="204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</row>
    <row r="11" spans="1:28" ht="59.25" customHeight="1" x14ac:dyDescent="0.25">
      <c r="A11" s="218"/>
      <c r="B11" s="175"/>
      <c r="C11" s="204"/>
      <c r="D11" s="166" t="s">
        <v>255</v>
      </c>
      <c r="E11" s="166" t="s">
        <v>269</v>
      </c>
      <c r="F11" s="204"/>
      <c r="G11" s="175"/>
      <c r="H11" s="204"/>
      <c r="I11" s="175"/>
      <c r="J11" s="166" t="s">
        <v>149</v>
      </c>
      <c r="K11" s="166" t="s">
        <v>88</v>
      </c>
      <c r="L11" s="166" t="s">
        <v>4</v>
      </c>
      <c r="M11" s="175"/>
      <c r="N11" s="175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5"/>
      <c r="V11" s="175"/>
      <c r="W11" s="204"/>
      <c r="X11" s="175"/>
      <c r="Y11" s="166" t="s">
        <v>149</v>
      </c>
      <c r="Z11" s="166" t="s">
        <v>88</v>
      </c>
      <c r="AA11" s="166" t="s">
        <v>4</v>
      </c>
      <c r="AB11" s="175"/>
    </row>
    <row r="12" spans="1:28" ht="134.25" customHeight="1" thickBot="1" x14ac:dyDescent="0.3">
      <c r="A12" s="219"/>
      <c r="B12" s="167"/>
      <c r="C12" s="211"/>
      <c r="D12" s="167"/>
      <c r="E12" s="167"/>
      <c r="F12" s="211"/>
      <c r="G12" s="167"/>
      <c r="H12" s="211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211"/>
      <c r="T12" s="167"/>
      <c r="U12" s="167"/>
      <c r="V12" s="167"/>
      <c r="W12" s="211"/>
      <c r="X12" s="167"/>
      <c r="Y12" s="167"/>
      <c r="Z12" s="167"/>
      <c r="AA12" s="167"/>
      <c r="AB12" s="167"/>
    </row>
    <row r="13" spans="1:28" s="114" customFormat="1" ht="15.75" thickBot="1" x14ac:dyDescent="0.3">
      <c r="A13" s="147">
        <v>1</v>
      </c>
      <c r="B13" s="111">
        <v>2</v>
      </c>
      <c r="C13" s="147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>
        <v>17</v>
      </c>
      <c r="R13" s="111">
        <v>18</v>
      </c>
      <c r="S13" s="111">
        <v>19</v>
      </c>
      <c r="T13" s="111">
        <v>20</v>
      </c>
      <c r="U13" s="111">
        <v>21</v>
      </c>
      <c r="V13" s="111">
        <v>22</v>
      </c>
      <c r="W13" s="111">
        <v>23</v>
      </c>
      <c r="X13" s="111">
        <v>24</v>
      </c>
      <c r="Y13" s="111">
        <v>25</v>
      </c>
      <c r="Z13" s="111">
        <v>26</v>
      </c>
      <c r="AA13" s="111">
        <v>27</v>
      </c>
      <c r="AB13" s="111">
        <v>28</v>
      </c>
    </row>
    <row r="14" spans="1:28" ht="25.5" customHeight="1" x14ac:dyDescent="0.25">
      <c r="A14" s="11"/>
      <c r="B14" s="71" t="s">
        <v>177</v>
      </c>
      <c r="C14" s="105"/>
      <c r="D14" s="11"/>
      <c r="E14" s="11"/>
      <c r="F14" s="105"/>
      <c r="G14" s="11"/>
      <c r="H14" s="10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</row>
    <row r="15" spans="1:28" ht="38.25" x14ac:dyDescent="0.25">
      <c r="A15" s="30">
        <v>1</v>
      </c>
      <c r="B15" s="157" t="s">
        <v>121</v>
      </c>
      <c r="C15" s="39">
        <v>32</v>
      </c>
      <c r="D15" s="8">
        <v>43</v>
      </c>
      <c r="E15" s="73">
        <v>43</v>
      </c>
      <c r="F15" s="92">
        <f t="shared" ref="F15:F21" si="0">ROUNDDOWN((E15/C15),2)</f>
        <v>1.34</v>
      </c>
      <c r="G15" s="90">
        <v>4</v>
      </c>
      <c r="H15" s="39">
        <f>SUM(G15*100/D15)</f>
        <v>9.3023255813953494</v>
      </c>
      <c r="I15" s="56"/>
      <c r="J15" s="8"/>
      <c r="K15" s="8"/>
      <c r="L15" s="8"/>
      <c r="M15" s="8"/>
      <c r="N15" s="57">
        <v>1</v>
      </c>
      <c r="O15" s="38"/>
      <c r="P15" s="38"/>
      <c r="Q15" s="38"/>
      <c r="R15" s="38"/>
      <c r="S15" s="106">
        <f t="shared" ref="S15:S21" si="1">SUM(N15*100/G15)</f>
        <v>25</v>
      </c>
      <c r="T15" s="37">
        <f t="shared" ref="T15:T28" si="2">ROUNDDOWN((U15*E15/100),0)</f>
        <v>4</v>
      </c>
      <c r="U15" s="38">
        <v>10</v>
      </c>
      <c r="V15" s="38">
        <v>4</v>
      </c>
      <c r="W15" s="39">
        <f>SUM(V15*100/E15)</f>
        <v>9.3023255813953494</v>
      </c>
      <c r="X15" s="11"/>
      <c r="Y15" s="11"/>
      <c r="Z15" s="11"/>
      <c r="AA15" s="11"/>
      <c r="AB15" s="11"/>
    </row>
    <row r="16" spans="1:28" ht="51" x14ac:dyDescent="0.25">
      <c r="A16" s="43">
        <v>2</v>
      </c>
      <c r="B16" s="156" t="s">
        <v>138</v>
      </c>
      <c r="C16" s="80">
        <v>73</v>
      </c>
      <c r="D16" s="9">
        <v>125</v>
      </c>
      <c r="E16" s="55">
        <v>123</v>
      </c>
      <c r="F16" s="80">
        <f t="shared" si="0"/>
        <v>1.68</v>
      </c>
      <c r="G16" s="87">
        <v>12</v>
      </c>
      <c r="H16" s="39">
        <f t="shared" ref="H16:H23" si="3">SUM(G16*100/D16)</f>
        <v>9.6</v>
      </c>
      <c r="I16" s="34"/>
      <c r="J16" s="9"/>
      <c r="K16" s="9"/>
      <c r="L16" s="9"/>
      <c r="M16" s="9"/>
      <c r="N16" s="35">
        <v>7</v>
      </c>
      <c r="O16" s="10"/>
      <c r="P16" s="10"/>
      <c r="Q16" s="10"/>
      <c r="R16" s="10"/>
      <c r="S16" s="44">
        <f t="shared" si="1"/>
        <v>58.333333333333336</v>
      </c>
      <c r="T16" s="37">
        <f>ROUNDDOWN((U16*E16/100),0)</f>
        <v>12</v>
      </c>
      <c r="U16" s="38">
        <v>10</v>
      </c>
      <c r="V16" s="10">
        <v>11</v>
      </c>
      <c r="W16" s="39">
        <f t="shared" ref="W16:W21" si="4">SUM(V16*100/E16)</f>
        <v>8.9430894308943092</v>
      </c>
      <c r="X16" s="60"/>
      <c r="Y16" s="60"/>
      <c r="Z16" s="60"/>
      <c r="AA16" s="60"/>
      <c r="AB16" s="60"/>
    </row>
    <row r="17" spans="1:28" ht="51" x14ac:dyDescent="0.25">
      <c r="A17" s="30">
        <v>3</v>
      </c>
      <c r="B17" s="156" t="s">
        <v>127</v>
      </c>
      <c r="C17" s="80">
        <v>100</v>
      </c>
      <c r="D17" s="9">
        <v>153</v>
      </c>
      <c r="E17" s="55">
        <v>133</v>
      </c>
      <c r="F17" s="80">
        <f t="shared" si="0"/>
        <v>1.33</v>
      </c>
      <c r="G17" s="87">
        <v>15</v>
      </c>
      <c r="H17" s="39">
        <f t="shared" si="3"/>
        <v>9.8039215686274517</v>
      </c>
      <c r="I17" s="34"/>
      <c r="J17" s="9"/>
      <c r="K17" s="9"/>
      <c r="L17" s="9"/>
      <c r="M17" s="9"/>
      <c r="N17" s="35">
        <v>7</v>
      </c>
      <c r="O17" s="10"/>
      <c r="P17" s="10"/>
      <c r="Q17" s="10"/>
      <c r="R17" s="10"/>
      <c r="S17" s="44">
        <f t="shared" si="1"/>
        <v>46.666666666666664</v>
      </c>
      <c r="T17" s="37">
        <f t="shared" si="2"/>
        <v>13</v>
      </c>
      <c r="U17" s="38">
        <v>10</v>
      </c>
      <c r="V17" s="10">
        <v>10</v>
      </c>
      <c r="W17" s="39">
        <f t="shared" si="4"/>
        <v>7.518796992481203</v>
      </c>
      <c r="X17" s="60"/>
      <c r="Y17" s="60"/>
      <c r="Z17" s="60"/>
      <c r="AA17" s="60"/>
      <c r="AB17" s="60"/>
    </row>
    <row r="18" spans="1:28" ht="51" x14ac:dyDescent="0.25">
      <c r="A18" s="30">
        <v>4</v>
      </c>
      <c r="B18" s="159" t="s">
        <v>136</v>
      </c>
      <c r="C18" s="32">
        <v>54.24</v>
      </c>
      <c r="D18" s="9">
        <v>12</v>
      </c>
      <c r="E18" s="55">
        <v>16</v>
      </c>
      <c r="F18" s="80">
        <f t="shared" si="0"/>
        <v>0.28999999999999998</v>
      </c>
      <c r="G18" s="87">
        <v>1</v>
      </c>
      <c r="H18" s="39">
        <f t="shared" si="3"/>
        <v>8.3333333333333339</v>
      </c>
      <c r="I18" s="34"/>
      <c r="J18" s="9"/>
      <c r="K18" s="9"/>
      <c r="L18" s="9"/>
      <c r="M18" s="9"/>
      <c r="N18" s="35">
        <v>0</v>
      </c>
      <c r="O18" s="10"/>
      <c r="P18" s="10"/>
      <c r="Q18" s="10"/>
      <c r="R18" s="10"/>
      <c r="S18" s="44">
        <f t="shared" si="1"/>
        <v>0</v>
      </c>
      <c r="T18" s="37">
        <f t="shared" si="2"/>
        <v>1</v>
      </c>
      <c r="U18" s="38">
        <v>10</v>
      </c>
      <c r="V18" s="10">
        <v>0</v>
      </c>
      <c r="W18" s="39">
        <f t="shared" si="4"/>
        <v>0</v>
      </c>
      <c r="X18" s="60"/>
      <c r="Y18" s="60"/>
      <c r="Z18" s="60"/>
      <c r="AA18" s="60"/>
      <c r="AB18" s="60"/>
    </row>
    <row r="19" spans="1:28" ht="38.25" x14ac:dyDescent="0.25">
      <c r="A19" s="43">
        <v>5</v>
      </c>
      <c r="B19" s="156" t="s">
        <v>137</v>
      </c>
      <c r="C19" s="80">
        <v>44.83</v>
      </c>
      <c r="D19" s="9">
        <v>44</v>
      </c>
      <c r="E19" s="55">
        <v>47</v>
      </c>
      <c r="F19" s="80">
        <f t="shared" si="0"/>
        <v>1.04</v>
      </c>
      <c r="G19" s="87">
        <v>4</v>
      </c>
      <c r="H19" s="39">
        <f>SUM(G19*100/D19)</f>
        <v>9.0909090909090917</v>
      </c>
      <c r="I19" s="34"/>
      <c r="J19" s="9"/>
      <c r="K19" s="9"/>
      <c r="L19" s="9"/>
      <c r="M19" s="9"/>
      <c r="N19" s="35">
        <v>0</v>
      </c>
      <c r="O19" s="10"/>
      <c r="P19" s="10"/>
      <c r="Q19" s="10"/>
      <c r="R19" s="10"/>
      <c r="S19" s="44">
        <f t="shared" si="1"/>
        <v>0</v>
      </c>
      <c r="T19" s="37">
        <f t="shared" si="2"/>
        <v>4</v>
      </c>
      <c r="U19" s="38">
        <v>10</v>
      </c>
      <c r="V19" s="10">
        <v>4</v>
      </c>
      <c r="W19" s="39">
        <f t="shared" si="4"/>
        <v>8.5106382978723403</v>
      </c>
      <c r="X19" s="60"/>
      <c r="Y19" s="60"/>
      <c r="Z19" s="60"/>
      <c r="AA19" s="60"/>
      <c r="AB19" s="60"/>
    </row>
    <row r="20" spans="1:28" ht="51" x14ac:dyDescent="0.25">
      <c r="A20" s="43">
        <v>6</v>
      </c>
      <c r="B20" s="159" t="s">
        <v>120</v>
      </c>
      <c r="C20" s="80">
        <v>142.22999999999999</v>
      </c>
      <c r="D20" s="9">
        <v>52</v>
      </c>
      <c r="E20" s="55">
        <v>54</v>
      </c>
      <c r="F20" s="80">
        <f t="shared" si="0"/>
        <v>0.37</v>
      </c>
      <c r="G20" s="87">
        <v>3</v>
      </c>
      <c r="H20" s="39">
        <f t="shared" ref="H20:H21" si="5">SUM(G20*100/D20)</f>
        <v>5.7692307692307692</v>
      </c>
      <c r="I20" s="34"/>
      <c r="J20" s="9"/>
      <c r="K20" s="9"/>
      <c r="L20" s="9"/>
      <c r="M20" s="9"/>
      <c r="N20" s="35">
        <v>0</v>
      </c>
      <c r="O20" s="10"/>
      <c r="P20" s="10"/>
      <c r="Q20" s="10"/>
      <c r="R20" s="10"/>
      <c r="S20" s="44">
        <f t="shared" si="1"/>
        <v>0</v>
      </c>
      <c r="T20" s="37">
        <f t="shared" si="2"/>
        <v>5</v>
      </c>
      <c r="U20" s="38">
        <v>10</v>
      </c>
      <c r="V20" s="10">
        <v>0</v>
      </c>
      <c r="W20" s="39">
        <f t="shared" si="4"/>
        <v>0</v>
      </c>
      <c r="X20" s="11"/>
      <c r="Y20" s="11"/>
      <c r="Z20" s="11"/>
      <c r="AA20" s="11"/>
      <c r="AB20" s="60"/>
    </row>
    <row r="21" spans="1:28" ht="38.25" x14ac:dyDescent="0.25">
      <c r="A21" s="43">
        <v>7</v>
      </c>
      <c r="B21" s="159" t="s">
        <v>129</v>
      </c>
      <c r="C21" s="80">
        <v>38.130000000000003</v>
      </c>
      <c r="D21" s="9">
        <v>17</v>
      </c>
      <c r="E21" s="55">
        <v>18</v>
      </c>
      <c r="F21" s="80">
        <f t="shared" si="0"/>
        <v>0.47</v>
      </c>
      <c r="G21" s="87">
        <v>1</v>
      </c>
      <c r="H21" s="39">
        <f t="shared" si="5"/>
        <v>5.882352941176471</v>
      </c>
      <c r="I21" s="34"/>
      <c r="J21" s="9"/>
      <c r="K21" s="9"/>
      <c r="L21" s="9"/>
      <c r="M21" s="9"/>
      <c r="N21" s="35">
        <v>0</v>
      </c>
      <c r="O21" s="10"/>
      <c r="P21" s="10"/>
      <c r="Q21" s="10"/>
      <c r="R21" s="10"/>
      <c r="S21" s="44">
        <f t="shared" si="1"/>
        <v>0</v>
      </c>
      <c r="T21" s="37">
        <f t="shared" si="2"/>
        <v>1</v>
      </c>
      <c r="U21" s="38">
        <v>10</v>
      </c>
      <c r="V21" s="10">
        <v>0</v>
      </c>
      <c r="W21" s="39">
        <f t="shared" si="4"/>
        <v>0</v>
      </c>
      <c r="X21" s="11"/>
      <c r="Y21" s="11"/>
      <c r="Z21" s="11"/>
      <c r="AA21" s="11"/>
      <c r="AB21" s="60"/>
    </row>
    <row r="22" spans="1:28" ht="51" x14ac:dyDescent="0.25">
      <c r="A22" s="43">
        <v>8</v>
      </c>
      <c r="B22" s="156" t="s">
        <v>231</v>
      </c>
      <c r="C22" s="32">
        <v>40.11</v>
      </c>
      <c r="D22" s="9">
        <v>47</v>
      </c>
      <c r="E22" s="55">
        <v>38</v>
      </c>
      <c r="F22" s="80">
        <f t="shared" ref="F22" si="6">ROUNDDOWN((E22/C22),2)</f>
        <v>0.94</v>
      </c>
      <c r="G22" s="87">
        <v>3</v>
      </c>
      <c r="H22" s="39">
        <f t="shared" si="3"/>
        <v>6.3829787234042552</v>
      </c>
      <c r="I22" s="34"/>
      <c r="J22" s="9"/>
      <c r="K22" s="9"/>
      <c r="L22" s="9"/>
      <c r="M22" s="9"/>
      <c r="N22" s="35">
        <v>1</v>
      </c>
      <c r="O22" s="10"/>
      <c r="P22" s="10"/>
      <c r="Q22" s="10"/>
      <c r="R22" s="10"/>
      <c r="S22" s="44">
        <f t="shared" ref="S22:S31" si="7">SUM(N22*100/G22)</f>
        <v>33.333333333333336</v>
      </c>
      <c r="T22" s="37">
        <f t="shared" si="2"/>
        <v>3</v>
      </c>
      <c r="U22" s="38">
        <v>10</v>
      </c>
      <c r="V22" s="10">
        <v>3</v>
      </c>
      <c r="W22" s="39">
        <f t="shared" ref="W22" si="8">SUM(V22*100/E22)</f>
        <v>7.8947368421052628</v>
      </c>
      <c r="X22" s="38"/>
      <c r="Y22" s="38"/>
      <c r="Z22" s="38"/>
      <c r="AA22" s="38"/>
      <c r="AB22" s="10"/>
    </row>
    <row r="23" spans="1:28" ht="51" x14ac:dyDescent="0.25">
      <c r="A23" s="43">
        <v>9</v>
      </c>
      <c r="B23" s="156" t="s">
        <v>230</v>
      </c>
      <c r="C23" s="32">
        <v>85.87</v>
      </c>
      <c r="D23" s="9">
        <v>108</v>
      </c>
      <c r="E23" s="55">
        <v>95</v>
      </c>
      <c r="F23" s="80">
        <f t="shared" ref="F23:F25" si="9">ROUNDDOWN((E23/C23),2)</f>
        <v>1.1000000000000001</v>
      </c>
      <c r="G23" s="87">
        <v>3</v>
      </c>
      <c r="H23" s="39">
        <f t="shared" si="3"/>
        <v>2.7777777777777777</v>
      </c>
      <c r="I23" s="34"/>
      <c r="J23" s="9"/>
      <c r="K23" s="9"/>
      <c r="L23" s="9"/>
      <c r="M23" s="9"/>
      <c r="N23" s="35">
        <v>0</v>
      </c>
      <c r="O23" s="10"/>
      <c r="P23" s="10"/>
      <c r="Q23" s="10"/>
      <c r="R23" s="10"/>
      <c r="S23" s="44">
        <f t="shared" ref="S23" si="10">SUM(N23*100/G23)</f>
        <v>0</v>
      </c>
      <c r="T23" s="37">
        <f t="shared" si="2"/>
        <v>9</v>
      </c>
      <c r="U23" s="38">
        <v>10</v>
      </c>
      <c r="V23" s="10">
        <v>3</v>
      </c>
      <c r="W23" s="39">
        <f t="shared" ref="W23" si="11">SUM(V23*100/E23)</f>
        <v>3.1578947368421053</v>
      </c>
      <c r="X23" s="38"/>
      <c r="Y23" s="38"/>
      <c r="Z23" s="38"/>
      <c r="AA23" s="38"/>
      <c r="AB23" s="10"/>
    </row>
    <row r="24" spans="1:28" ht="38.25" x14ac:dyDescent="0.25">
      <c r="A24" s="43">
        <v>10</v>
      </c>
      <c r="B24" s="156" t="s">
        <v>174</v>
      </c>
      <c r="C24" s="32">
        <v>49.7</v>
      </c>
      <c r="D24" s="9">
        <v>168</v>
      </c>
      <c r="E24" s="55">
        <v>160</v>
      </c>
      <c r="F24" s="80">
        <f t="shared" ref="F24" si="12">ROUNDDOWN((E24/C24),2)</f>
        <v>3.21</v>
      </c>
      <c r="G24" s="87">
        <v>5</v>
      </c>
      <c r="H24" s="39">
        <f>SUM(G24*100/D24)</f>
        <v>2.9761904761904763</v>
      </c>
      <c r="I24" s="34"/>
      <c r="J24" s="9"/>
      <c r="K24" s="9"/>
      <c r="L24" s="9"/>
      <c r="M24" s="9"/>
      <c r="N24" s="35">
        <v>5</v>
      </c>
      <c r="O24" s="10"/>
      <c r="P24" s="10"/>
      <c r="Q24" s="10"/>
      <c r="R24" s="10"/>
      <c r="S24" s="44">
        <f t="shared" ref="S24" si="13">SUM(N24*100/G24)</f>
        <v>100</v>
      </c>
      <c r="T24" s="37">
        <f t="shared" ref="T24:T25" si="14">ROUNDDOWN((U24*E24/100),0)</f>
        <v>16</v>
      </c>
      <c r="U24" s="38">
        <v>10</v>
      </c>
      <c r="V24" s="10">
        <v>4</v>
      </c>
      <c r="W24" s="39">
        <f t="shared" ref="W24" si="15">SUM(V24*100/E24)</f>
        <v>2.5</v>
      </c>
      <c r="X24" s="38"/>
      <c r="Y24" s="38"/>
      <c r="Z24" s="38"/>
      <c r="AA24" s="38"/>
      <c r="AB24" s="10"/>
    </row>
    <row r="25" spans="1:28" ht="38.25" x14ac:dyDescent="0.25">
      <c r="A25" s="43">
        <v>11</v>
      </c>
      <c r="B25" s="156" t="s">
        <v>170</v>
      </c>
      <c r="C25" s="80">
        <v>28.9</v>
      </c>
      <c r="D25" s="9">
        <v>28</v>
      </c>
      <c r="E25" s="55">
        <v>36</v>
      </c>
      <c r="F25" s="80">
        <f t="shared" si="9"/>
        <v>1.24</v>
      </c>
      <c r="G25" s="87">
        <v>2</v>
      </c>
      <c r="H25" s="39">
        <f>SUM(G25*100/D25)</f>
        <v>7.1428571428571432</v>
      </c>
      <c r="I25" s="34"/>
      <c r="J25" s="9"/>
      <c r="K25" s="9"/>
      <c r="L25" s="9"/>
      <c r="M25" s="9"/>
      <c r="N25" s="35">
        <v>2</v>
      </c>
      <c r="O25" s="10"/>
      <c r="P25" s="10"/>
      <c r="Q25" s="10"/>
      <c r="R25" s="10"/>
      <c r="S25" s="44">
        <v>0</v>
      </c>
      <c r="T25" s="37">
        <f t="shared" si="14"/>
        <v>3</v>
      </c>
      <c r="U25" s="38">
        <v>10</v>
      </c>
      <c r="V25" s="10">
        <v>1</v>
      </c>
      <c r="W25" s="39">
        <v>0</v>
      </c>
      <c r="X25" s="38"/>
      <c r="Y25" s="38"/>
      <c r="Z25" s="38"/>
      <c r="AA25" s="38"/>
      <c r="AB25" s="10"/>
    </row>
    <row r="26" spans="1:28" ht="38.25" x14ac:dyDescent="0.25">
      <c r="A26" s="43">
        <v>12</v>
      </c>
      <c r="B26" s="156" t="s">
        <v>122</v>
      </c>
      <c r="C26" s="32">
        <v>30</v>
      </c>
      <c r="D26" s="9">
        <v>80</v>
      </c>
      <c r="E26" s="55">
        <v>70</v>
      </c>
      <c r="F26" s="80">
        <f t="shared" ref="F26:F31" si="16">ROUNDDOWN((E26/C26),2)</f>
        <v>2.33</v>
      </c>
      <c r="G26" s="87">
        <v>8</v>
      </c>
      <c r="H26" s="39">
        <f t="shared" ref="H26:H31" si="17">SUM(G26*100/D26)</f>
        <v>10</v>
      </c>
      <c r="I26" s="34"/>
      <c r="J26" s="9"/>
      <c r="K26" s="9"/>
      <c r="L26" s="9"/>
      <c r="M26" s="9"/>
      <c r="N26" s="35">
        <v>1</v>
      </c>
      <c r="O26" s="10"/>
      <c r="P26" s="10"/>
      <c r="Q26" s="10"/>
      <c r="R26" s="10"/>
      <c r="S26" s="44">
        <f t="shared" si="7"/>
        <v>12.5</v>
      </c>
      <c r="T26" s="37">
        <f t="shared" si="2"/>
        <v>7</v>
      </c>
      <c r="U26" s="38">
        <v>10</v>
      </c>
      <c r="V26" s="10">
        <v>7</v>
      </c>
      <c r="W26" s="39">
        <f>SUM(V26*100/E26)</f>
        <v>10</v>
      </c>
      <c r="X26" s="10"/>
      <c r="Y26" s="10"/>
      <c r="Z26" s="10"/>
      <c r="AA26" s="10"/>
      <c r="AB26" s="10"/>
    </row>
    <row r="27" spans="1:28" ht="38.25" x14ac:dyDescent="0.25">
      <c r="A27" s="30">
        <v>13</v>
      </c>
      <c r="B27" s="31" t="s">
        <v>123</v>
      </c>
      <c r="C27" s="54">
        <v>32.299999999999997</v>
      </c>
      <c r="D27" s="9">
        <v>77</v>
      </c>
      <c r="E27" s="55">
        <v>70</v>
      </c>
      <c r="F27" s="80">
        <f t="shared" si="16"/>
        <v>2.16</v>
      </c>
      <c r="G27" s="87">
        <v>3</v>
      </c>
      <c r="H27" s="39">
        <f t="shared" si="17"/>
        <v>3.8961038961038961</v>
      </c>
      <c r="I27" s="34"/>
      <c r="J27" s="9"/>
      <c r="K27" s="9"/>
      <c r="L27" s="9"/>
      <c r="M27" s="9"/>
      <c r="N27" s="35">
        <v>0</v>
      </c>
      <c r="O27" s="10"/>
      <c r="P27" s="10"/>
      <c r="Q27" s="10"/>
      <c r="R27" s="10"/>
      <c r="S27" s="44">
        <f t="shared" si="7"/>
        <v>0</v>
      </c>
      <c r="T27" s="37">
        <f t="shared" si="2"/>
        <v>7</v>
      </c>
      <c r="U27" s="38">
        <v>10</v>
      </c>
      <c r="V27" s="10">
        <v>0</v>
      </c>
      <c r="W27" s="39">
        <f>SUM(V27*100/E27)</f>
        <v>0</v>
      </c>
      <c r="X27" s="10"/>
      <c r="Y27" s="10"/>
      <c r="Z27" s="10"/>
      <c r="AA27" s="10"/>
      <c r="AB27" s="10"/>
    </row>
    <row r="28" spans="1:28" ht="38.25" x14ac:dyDescent="0.25">
      <c r="A28" s="30">
        <v>14</v>
      </c>
      <c r="B28" s="156" t="s">
        <v>124</v>
      </c>
      <c r="C28" s="32">
        <v>101.23</v>
      </c>
      <c r="D28" s="9">
        <v>117</v>
      </c>
      <c r="E28" s="55">
        <v>119</v>
      </c>
      <c r="F28" s="80">
        <f t="shared" si="16"/>
        <v>1.17</v>
      </c>
      <c r="G28" s="87">
        <v>11</v>
      </c>
      <c r="H28" s="39">
        <f t="shared" si="17"/>
        <v>9.4017094017094021</v>
      </c>
      <c r="I28" s="34"/>
      <c r="J28" s="9"/>
      <c r="K28" s="9"/>
      <c r="L28" s="9"/>
      <c r="M28" s="9"/>
      <c r="N28" s="35">
        <v>5</v>
      </c>
      <c r="O28" s="10"/>
      <c r="P28" s="10"/>
      <c r="Q28" s="10"/>
      <c r="R28" s="10"/>
      <c r="S28" s="44">
        <f t="shared" si="7"/>
        <v>45.454545454545453</v>
      </c>
      <c r="T28" s="37">
        <f t="shared" si="2"/>
        <v>11</v>
      </c>
      <c r="U28" s="38">
        <v>10</v>
      </c>
      <c r="V28" s="10">
        <v>11</v>
      </c>
      <c r="W28" s="39">
        <f t="shared" ref="W28:W31" si="18">SUM(V28*100/E28)</f>
        <v>9.2436974789915958</v>
      </c>
      <c r="X28" s="10"/>
      <c r="Y28" s="10"/>
      <c r="Z28" s="10"/>
      <c r="AA28" s="10"/>
      <c r="AB28" s="10"/>
    </row>
    <row r="29" spans="1:28" ht="25.5" x14ac:dyDescent="0.25">
      <c r="A29" s="30">
        <v>15</v>
      </c>
      <c r="B29" s="156" t="s">
        <v>125</v>
      </c>
      <c r="C29" s="32">
        <v>17.2</v>
      </c>
      <c r="D29" s="9">
        <v>66</v>
      </c>
      <c r="E29" s="55">
        <v>66</v>
      </c>
      <c r="F29" s="80">
        <f t="shared" ref="F29" si="19">ROUNDDOWN((E29/C29),2)</f>
        <v>3.83</v>
      </c>
      <c r="G29" s="87">
        <v>3</v>
      </c>
      <c r="H29" s="39">
        <f t="shared" ref="H29" si="20">SUM(G29*100/D29)</f>
        <v>4.5454545454545459</v>
      </c>
      <c r="I29" s="34"/>
      <c r="J29" s="9"/>
      <c r="K29" s="9"/>
      <c r="L29" s="9"/>
      <c r="M29" s="9"/>
      <c r="N29" s="35">
        <v>2</v>
      </c>
      <c r="O29" s="10"/>
      <c r="P29" s="10"/>
      <c r="Q29" s="10"/>
      <c r="R29" s="10"/>
      <c r="S29" s="44">
        <f t="shared" ref="S29" si="21">SUM(N29*100/G29)</f>
        <v>66.666666666666671</v>
      </c>
      <c r="T29" s="37">
        <f>ROUNDDOWN((U29*E29/100),0)</f>
        <v>6</v>
      </c>
      <c r="U29" s="38">
        <v>10</v>
      </c>
      <c r="V29" s="10">
        <v>3</v>
      </c>
      <c r="W29" s="39">
        <f t="shared" ref="W29" si="22">SUM(V29*100/E29)</f>
        <v>4.5454545454545459</v>
      </c>
      <c r="X29" s="10"/>
      <c r="Y29" s="10"/>
      <c r="Z29" s="10"/>
      <c r="AA29" s="10"/>
      <c r="AB29" s="10"/>
    </row>
    <row r="30" spans="1:28" ht="25.5" x14ac:dyDescent="0.25">
      <c r="A30" s="30">
        <v>16</v>
      </c>
      <c r="B30" s="156" t="s">
        <v>132</v>
      </c>
      <c r="C30" s="32">
        <v>10.02</v>
      </c>
      <c r="D30" s="9">
        <v>112</v>
      </c>
      <c r="E30" s="55">
        <v>117</v>
      </c>
      <c r="F30" s="80">
        <f t="shared" ref="F30" si="23">ROUNDDOWN((E30/C30),2)</f>
        <v>11.67</v>
      </c>
      <c r="G30" s="87">
        <v>3</v>
      </c>
      <c r="H30" s="39">
        <f t="shared" ref="H30" si="24">SUM(G30*100/D30)</f>
        <v>2.6785714285714284</v>
      </c>
      <c r="I30" s="34"/>
      <c r="J30" s="9"/>
      <c r="K30" s="9"/>
      <c r="L30" s="9"/>
      <c r="M30" s="9"/>
      <c r="N30" s="35">
        <v>2</v>
      </c>
      <c r="O30" s="10"/>
      <c r="P30" s="10"/>
      <c r="Q30" s="10"/>
      <c r="R30" s="10"/>
      <c r="S30" s="44">
        <f t="shared" ref="S30" si="25">SUM(N30*100/G30)</f>
        <v>66.666666666666671</v>
      </c>
      <c r="T30" s="37">
        <f t="shared" ref="T30" si="26">ROUNDDOWN((U30*E30/100),0)</f>
        <v>11</v>
      </c>
      <c r="U30" s="38">
        <v>10</v>
      </c>
      <c r="V30" s="10">
        <v>3</v>
      </c>
      <c r="W30" s="39">
        <f t="shared" ref="W30" si="27">SUM(V30*100/E30)</f>
        <v>2.5641025641025643</v>
      </c>
      <c r="X30" s="10"/>
      <c r="Y30" s="10"/>
      <c r="Z30" s="10"/>
      <c r="AA30" s="10"/>
      <c r="AB30" s="10"/>
    </row>
    <row r="31" spans="1:28" ht="38.25" x14ac:dyDescent="0.25">
      <c r="A31" s="43">
        <v>17</v>
      </c>
      <c r="B31" s="156" t="s">
        <v>187</v>
      </c>
      <c r="C31" s="32">
        <v>32</v>
      </c>
      <c r="D31" s="9">
        <v>62</v>
      </c>
      <c r="E31" s="55">
        <v>82</v>
      </c>
      <c r="F31" s="80">
        <f t="shared" si="16"/>
        <v>2.56</v>
      </c>
      <c r="G31" s="87">
        <v>6</v>
      </c>
      <c r="H31" s="39">
        <f t="shared" si="17"/>
        <v>9.67741935483871</v>
      </c>
      <c r="I31" s="34"/>
      <c r="J31" s="9"/>
      <c r="K31" s="9"/>
      <c r="L31" s="9"/>
      <c r="M31" s="9"/>
      <c r="N31" s="35">
        <v>6</v>
      </c>
      <c r="O31" s="10"/>
      <c r="P31" s="10"/>
      <c r="Q31" s="10"/>
      <c r="R31" s="10"/>
      <c r="S31" s="44">
        <f t="shared" si="7"/>
        <v>100</v>
      </c>
      <c r="T31" s="37">
        <f t="shared" ref="T31" si="28">ROUNDDOWN((U31*E31/100),0)</f>
        <v>8</v>
      </c>
      <c r="U31" s="38">
        <v>10</v>
      </c>
      <c r="V31" s="10">
        <v>8</v>
      </c>
      <c r="W31" s="39">
        <f t="shared" si="18"/>
        <v>9.7560975609756095</v>
      </c>
      <c r="X31" s="10"/>
      <c r="Y31" s="10"/>
      <c r="Z31" s="10"/>
      <c r="AA31" s="10"/>
      <c r="AB31" s="10"/>
    </row>
    <row r="32" spans="1:28" s="88" customFormat="1" ht="63.75" x14ac:dyDescent="0.25">
      <c r="A32" s="164">
        <v>18</v>
      </c>
      <c r="B32" s="74" t="s">
        <v>178</v>
      </c>
      <c r="C32" s="80"/>
      <c r="D32" s="55"/>
      <c r="E32" s="55"/>
      <c r="F32" s="80"/>
      <c r="G32" s="55"/>
      <c r="H32" s="119"/>
      <c r="I32" s="86"/>
      <c r="J32" s="55"/>
      <c r="K32" s="55"/>
      <c r="L32" s="55"/>
      <c r="M32" s="55"/>
      <c r="N32" s="68"/>
      <c r="O32" s="87"/>
      <c r="P32" s="87"/>
      <c r="Q32" s="87"/>
      <c r="R32" s="87"/>
      <c r="S32" s="91"/>
      <c r="T32" s="85"/>
      <c r="U32" s="87"/>
      <c r="V32" s="87"/>
      <c r="W32" s="91"/>
      <c r="X32" s="87"/>
      <c r="Y32" s="87"/>
      <c r="Z32" s="87"/>
      <c r="AA32" s="87"/>
      <c r="AB32" s="87"/>
    </row>
    <row r="33" spans="1:28" s="88" customFormat="1" ht="25.5" x14ac:dyDescent="0.25">
      <c r="A33" s="165" t="s">
        <v>333</v>
      </c>
      <c r="B33" s="31" t="s">
        <v>180</v>
      </c>
      <c r="C33" s="80"/>
      <c r="D33" s="55"/>
      <c r="E33" s="55"/>
      <c r="F33" s="80"/>
      <c r="G33" s="55"/>
      <c r="H33" s="80"/>
      <c r="I33" s="86"/>
      <c r="J33" s="55"/>
      <c r="K33" s="55"/>
      <c r="L33" s="55"/>
      <c r="M33" s="55"/>
      <c r="N33" s="68"/>
      <c r="O33" s="87"/>
      <c r="P33" s="87"/>
      <c r="Q33" s="87"/>
      <c r="R33" s="87"/>
      <c r="S33" s="91"/>
      <c r="T33" s="85"/>
      <c r="U33" s="87"/>
      <c r="V33" s="87"/>
      <c r="W33" s="91"/>
      <c r="X33" s="87"/>
      <c r="Y33" s="87"/>
      <c r="Z33" s="87"/>
      <c r="AA33" s="87"/>
      <c r="AB33" s="87"/>
    </row>
    <row r="34" spans="1:28" s="88" customFormat="1" x14ac:dyDescent="0.25">
      <c r="A34" s="164"/>
      <c r="B34" s="31" t="s">
        <v>51</v>
      </c>
      <c r="C34" s="80">
        <v>57.36</v>
      </c>
      <c r="D34" s="55">
        <v>80</v>
      </c>
      <c r="E34" s="55">
        <v>75</v>
      </c>
      <c r="F34" s="80">
        <f t="shared" ref="F34:F38" si="29">ROUNDDOWN((E34/C34),2)</f>
        <v>1.3</v>
      </c>
      <c r="G34" s="87">
        <v>8</v>
      </c>
      <c r="H34" s="92">
        <f t="shared" ref="H34:H50" si="30">SUM(G34*100/D34)</f>
        <v>10</v>
      </c>
      <c r="I34" s="86"/>
      <c r="J34" s="55"/>
      <c r="K34" s="55"/>
      <c r="L34" s="55"/>
      <c r="M34" s="55"/>
      <c r="N34" s="68">
        <v>5</v>
      </c>
      <c r="O34" s="87"/>
      <c r="P34" s="87"/>
      <c r="Q34" s="87"/>
      <c r="R34" s="87"/>
      <c r="S34" s="91">
        <f t="shared" ref="S34:S38" si="31">SUM(N34*100/G34)</f>
        <v>62.5</v>
      </c>
      <c r="T34" s="89">
        <f t="shared" ref="T34:T53" si="32">ROUNDDOWN((U34*E34/100),0)</f>
        <v>7</v>
      </c>
      <c r="U34" s="90">
        <v>10</v>
      </c>
      <c r="V34" s="87">
        <v>7</v>
      </c>
      <c r="W34" s="92">
        <f t="shared" ref="W34:W38" si="33">SUM(V34*100/E34)</f>
        <v>9.3333333333333339</v>
      </c>
      <c r="X34" s="87"/>
      <c r="Y34" s="87"/>
      <c r="Z34" s="87"/>
      <c r="AA34" s="87"/>
      <c r="AB34" s="87"/>
    </row>
    <row r="35" spans="1:28" s="88" customFormat="1" x14ac:dyDescent="0.25">
      <c r="A35" s="164"/>
      <c r="B35" s="31" t="s">
        <v>18</v>
      </c>
      <c r="C35" s="80">
        <v>28.26</v>
      </c>
      <c r="D35" s="55">
        <v>75</v>
      </c>
      <c r="E35" s="55">
        <v>80</v>
      </c>
      <c r="F35" s="80">
        <f t="shared" si="29"/>
        <v>2.83</v>
      </c>
      <c r="G35" s="87">
        <v>7</v>
      </c>
      <c r="H35" s="92">
        <f t="shared" si="30"/>
        <v>9.3333333333333339</v>
      </c>
      <c r="I35" s="86"/>
      <c r="J35" s="55"/>
      <c r="K35" s="55"/>
      <c r="L35" s="55"/>
      <c r="M35" s="55"/>
      <c r="N35" s="68">
        <v>5</v>
      </c>
      <c r="O35" s="87"/>
      <c r="P35" s="87"/>
      <c r="Q35" s="87"/>
      <c r="R35" s="87"/>
      <c r="S35" s="91">
        <f t="shared" si="31"/>
        <v>71.428571428571431</v>
      </c>
      <c r="T35" s="89">
        <f t="shared" si="32"/>
        <v>8</v>
      </c>
      <c r="U35" s="90">
        <v>10</v>
      </c>
      <c r="V35" s="87">
        <v>8</v>
      </c>
      <c r="W35" s="92">
        <f t="shared" si="33"/>
        <v>10</v>
      </c>
      <c r="X35" s="87"/>
      <c r="Y35" s="87"/>
      <c r="Z35" s="87"/>
      <c r="AA35" s="87"/>
      <c r="AB35" s="87"/>
    </row>
    <row r="36" spans="1:28" s="88" customFormat="1" x14ac:dyDescent="0.25">
      <c r="A36" s="164"/>
      <c r="B36" s="31" t="s">
        <v>64</v>
      </c>
      <c r="C36" s="80">
        <v>55.28</v>
      </c>
      <c r="D36" s="55">
        <v>145</v>
      </c>
      <c r="E36" s="55">
        <v>138</v>
      </c>
      <c r="F36" s="80">
        <f t="shared" si="29"/>
        <v>2.4900000000000002</v>
      </c>
      <c r="G36" s="87">
        <v>14</v>
      </c>
      <c r="H36" s="92">
        <f t="shared" si="30"/>
        <v>9.6551724137931032</v>
      </c>
      <c r="I36" s="86"/>
      <c r="J36" s="55"/>
      <c r="K36" s="55"/>
      <c r="L36" s="55"/>
      <c r="M36" s="55"/>
      <c r="N36" s="68">
        <v>5</v>
      </c>
      <c r="O36" s="87"/>
      <c r="P36" s="87"/>
      <c r="Q36" s="87"/>
      <c r="R36" s="87"/>
      <c r="S36" s="91">
        <f t="shared" si="31"/>
        <v>35.714285714285715</v>
      </c>
      <c r="T36" s="89">
        <f t="shared" si="32"/>
        <v>13</v>
      </c>
      <c r="U36" s="90">
        <v>10</v>
      </c>
      <c r="V36" s="87">
        <v>13</v>
      </c>
      <c r="W36" s="92">
        <f t="shared" si="33"/>
        <v>9.420289855072463</v>
      </c>
      <c r="X36" s="87"/>
      <c r="Y36" s="87"/>
      <c r="Z36" s="87"/>
      <c r="AA36" s="87"/>
      <c r="AB36" s="87"/>
    </row>
    <row r="37" spans="1:28" s="88" customFormat="1" x14ac:dyDescent="0.25">
      <c r="A37" s="164"/>
      <c r="B37" s="31" t="s">
        <v>65</v>
      </c>
      <c r="C37" s="80">
        <v>33.86</v>
      </c>
      <c r="D37" s="55">
        <v>85</v>
      </c>
      <c r="E37" s="55">
        <v>78</v>
      </c>
      <c r="F37" s="80">
        <f t="shared" si="29"/>
        <v>2.2999999999999998</v>
      </c>
      <c r="G37" s="87">
        <v>8</v>
      </c>
      <c r="H37" s="92">
        <f t="shared" si="30"/>
        <v>9.4117647058823533</v>
      </c>
      <c r="I37" s="86"/>
      <c r="J37" s="55"/>
      <c r="K37" s="55"/>
      <c r="L37" s="55"/>
      <c r="M37" s="55"/>
      <c r="N37" s="68">
        <v>3</v>
      </c>
      <c r="O37" s="87"/>
      <c r="P37" s="87"/>
      <c r="Q37" s="87"/>
      <c r="R37" s="87"/>
      <c r="S37" s="91">
        <f t="shared" si="31"/>
        <v>37.5</v>
      </c>
      <c r="T37" s="89">
        <f t="shared" si="32"/>
        <v>7</v>
      </c>
      <c r="U37" s="90">
        <v>10</v>
      </c>
      <c r="V37" s="87">
        <v>7</v>
      </c>
      <c r="W37" s="92">
        <f t="shared" si="33"/>
        <v>8.9743589743589745</v>
      </c>
      <c r="X37" s="87"/>
      <c r="Y37" s="87"/>
      <c r="Z37" s="87"/>
      <c r="AA37" s="87"/>
      <c r="AB37" s="87"/>
    </row>
    <row r="38" spans="1:28" s="88" customFormat="1" x14ac:dyDescent="0.25">
      <c r="A38" s="164"/>
      <c r="B38" s="31" t="s">
        <v>91</v>
      </c>
      <c r="C38" s="80">
        <v>38.1</v>
      </c>
      <c r="D38" s="55">
        <v>65</v>
      </c>
      <c r="E38" s="55">
        <v>61</v>
      </c>
      <c r="F38" s="80">
        <f t="shared" si="29"/>
        <v>1.6</v>
      </c>
      <c r="G38" s="87">
        <v>6</v>
      </c>
      <c r="H38" s="92">
        <f t="shared" si="30"/>
        <v>9.2307692307692299</v>
      </c>
      <c r="I38" s="86"/>
      <c r="J38" s="55"/>
      <c r="K38" s="55"/>
      <c r="L38" s="55"/>
      <c r="M38" s="55"/>
      <c r="N38" s="68">
        <v>4</v>
      </c>
      <c r="O38" s="87"/>
      <c r="P38" s="87"/>
      <c r="Q38" s="87"/>
      <c r="R38" s="87"/>
      <c r="S38" s="91">
        <f t="shared" si="31"/>
        <v>66.666666666666671</v>
      </c>
      <c r="T38" s="89">
        <f t="shared" si="32"/>
        <v>6</v>
      </c>
      <c r="U38" s="90">
        <v>10</v>
      </c>
      <c r="V38" s="87">
        <v>6</v>
      </c>
      <c r="W38" s="92">
        <f t="shared" si="33"/>
        <v>9.8360655737704921</v>
      </c>
      <c r="X38" s="87"/>
      <c r="Y38" s="87"/>
      <c r="Z38" s="87"/>
      <c r="AA38" s="87"/>
      <c r="AB38" s="87"/>
    </row>
    <row r="39" spans="1:28" s="88" customFormat="1" ht="25.5" x14ac:dyDescent="0.25">
      <c r="A39" s="165" t="s">
        <v>334</v>
      </c>
      <c r="B39" s="31" t="s">
        <v>102</v>
      </c>
      <c r="C39" s="80"/>
      <c r="D39" s="55"/>
      <c r="E39" s="55"/>
      <c r="F39" s="80"/>
      <c r="G39" s="87"/>
      <c r="H39" s="80"/>
      <c r="I39" s="86"/>
      <c r="J39" s="55"/>
      <c r="K39" s="55"/>
      <c r="L39" s="55"/>
      <c r="M39" s="55"/>
      <c r="N39" s="68"/>
      <c r="O39" s="87"/>
      <c r="P39" s="87"/>
      <c r="Q39" s="87"/>
      <c r="R39" s="87"/>
      <c r="S39" s="91"/>
      <c r="T39" s="85"/>
      <c r="U39" s="87"/>
      <c r="V39" s="87"/>
      <c r="W39" s="91"/>
      <c r="X39" s="87"/>
      <c r="Y39" s="87"/>
      <c r="Z39" s="87"/>
      <c r="AA39" s="87"/>
      <c r="AB39" s="87"/>
    </row>
    <row r="40" spans="1:28" s="88" customFormat="1" x14ac:dyDescent="0.25">
      <c r="A40" s="164"/>
      <c r="B40" s="31" t="s">
        <v>7</v>
      </c>
      <c r="C40" s="80">
        <v>38.520000000000003</v>
      </c>
      <c r="D40" s="55">
        <v>96</v>
      </c>
      <c r="E40" s="55">
        <v>96</v>
      </c>
      <c r="F40" s="80">
        <f t="shared" ref="F40:F44" si="34">ROUNDDOWN((E40/C40),2)</f>
        <v>2.4900000000000002</v>
      </c>
      <c r="G40" s="87">
        <v>9</v>
      </c>
      <c r="H40" s="92">
        <f t="shared" si="30"/>
        <v>9.375</v>
      </c>
      <c r="I40" s="86"/>
      <c r="J40" s="55"/>
      <c r="K40" s="55"/>
      <c r="L40" s="55"/>
      <c r="M40" s="55"/>
      <c r="N40" s="68">
        <v>5</v>
      </c>
      <c r="O40" s="87"/>
      <c r="P40" s="87"/>
      <c r="Q40" s="87"/>
      <c r="R40" s="87"/>
      <c r="S40" s="91">
        <f t="shared" ref="S40:S44" si="35">SUM(N40*100/G40)</f>
        <v>55.555555555555557</v>
      </c>
      <c r="T40" s="89">
        <f t="shared" si="32"/>
        <v>9</v>
      </c>
      <c r="U40" s="90">
        <v>10</v>
      </c>
      <c r="V40" s="87">
        <v>9</v>
      </c>
      <c r="W40" s="92">
        <f t="shared" ref="W40:W44" si="36">SUM(V40*100/E40)</f>
        <v>9.375</v>
      </c>
      <c r="X40" s="87"/>
      <c r="Y40" s="87"/>
      <c r="Z40" s="87"/>
      <c r="AA40" s="87"/>
      <c r="AB40" s="87"/>
    </row>
    <row r="41" spans="1:28" s="88" customFormat="1" x14ac:dyDescent="0.25">
      <c r="A41" s="164"/>
      <c r="B41" s="31" t="s">
        <v>8</v>
      </c>
      <c r="C41" s="80">
        <v>19.45</v>
      </c>
      <c r="D41" s="55">
        <v>38</v>
      </c>
      <c r="E41" s="55">
        <v>46</v>
      </c>
      <c r="F41" s="80">
        <f t="shared" si="34"/>
        <v>2.36</v>
      </c>
      <c r="G41" s="87">
        <v>3</v>
      </c>
      <c r="H41" s="92">
        <f t="shared" si="30"/>
        <v>7.8947368421052628</v>
      </c>
      <c r="I41" s="86"/>
      <c r="J41" s="55"/>
      <c r="K41" s="55"/>
      <c r="L41" s="55"/>
      <c r="M41" s="55"/>
      <c r="N41" s="68">
        <v>2</v>
      </c>
      <c r="O41" s="87"/>
      <c r="P41" s="87"/>
      <c r="Q41" s="87"/>
      <c r="R41" s="87"/>
      <c r="S41" s="91">
        <f t="shared" si="35"/>
        <v>66.666666666666671</v>
      </c>
      <c r="T41" s="89">
        <f t="shared" si="32"/>
        <v>4</v>
      </c>
      <c r="U41" s="90">
        <v>10</v>
      </c>
      <c r="V41" s="87">
        <v>4</v>
      </c>
      <c r="W41" s="92">
        <f t="shared" si="36"/>
        <v>8.695652173913043</v>
      </c>
      <c r="X41" s="87"/>
      <c r="Y41" s="87"/>
      <c r="Z41" s="87"/>
      <c r="AA41" s="87"/>
      <c r="AB41" s="87"/>
    </row>
    <row r="42" spans="1:28" s="88" customFormat="1" x14ac:dyDescent="0.25">
      <c r="A42" s="164"/>
      <c r="B42" s="31" t="s">
        <v>9</v>
      </c>
      <c r="C42" s="80">
        <v>27.7</v>
      </c>
      <c r="D42" s="55">
        <v>87</v>
      </c>
      <c r="E42" s="55">
        <v>90</v>
      </c>
      <c r="F42" s="80">
        <f t="shared" si="34"/>
        <v>3.24</v>
      </c>
      <c r="G42" s="87">
        <v>8</v>
      </c>
      <c r="H42" s="92">
        <f t="shared" si="30"/>
        <v>9.1954022988505741</v>
      </c>
      <c r="I42" s="86"/>
      <c r="J42" s="55"/>
      <c r="K42" s="55"/>
      <c r="L42" s="55"/>
      <c r="M42" s="55"/>
      <c r="N42" s="68">
        <v>5</v>
      </c>
      <c r="O42" s="87"/>
      <c r="P42" s="87"/>
      <c r="Q42" s="87"/>
      <c r="R42" s="87"/>
      <c r="S42" s="91">
        <f t="shared" si="35"/>
        <v>62.5</v>
      </c>
      <c r="T42" s="89">
        <f t="shared" si="32"/>
        <v>9</v>
      </c>
      <c r="U42" s="90">
        <v>10</v>
      </c>
      <c r="V42" s="87">
        <v>9</v>
      </c>
      <c r="W42" s="92">
        <f t="shared" si="36"/>
        <v>10</v>
      </c>
      <c r="X42" s="87"/>
      <c r="Y42" s="87"/>
      <c r="Z42" s="87"/>
      <c r="AA42" s="87"/>
      <c r="AB42" s="87"/>
    </row>
    <row r="43" spans="1:28" s="88" customFormat="1" x14ac:dyDescent="0.25">
      <c r="A43" s="164"/>
      <c r="B43" s="31" t="s">
        <v>10</v>
      </c>
      <c r="C43" s="80">
        <v>44.41</v>
      </c>
      <c r="D43" s="55">
        <v>80</v>
      </c>
      <c r="E43" s="55">
        <v>88</v>
      </c>
      <c r="F43" s="80">
        <f t="shared" si="34"/>
        <v>1.98</v>
      </c>
      <c r="G43" s="87">
        <v>8</v>
      </c>
      <c r="H43" s="92">
        <f t="shared" si="30"/>
        <v>10</v>
      </c>
      <c r="I43" s="86"/>
      <c r="J43" s="55"/>
      <c r="K43" s="55"/>
      <c r="L43" s="55"/>
      <c r="M43" s="55"/>
      <c r="N43" s="68">
        <v>5</v>
      </c>
      <c r="O43" s="87"/>
      <c r="P43" s="87"/>
      <c r="Q43" s="87"/>
      <c r="R43" s="87"/>
      <c r="S43" s="91">
        <f t="shared" si="35"/>
        <v>62.5</v>
      </c>
      <c r="T43" s="89">
        <f t="shared" si="32"/>
        <v>8</v>
      </c>
      <c r="U43" s="90">
        <v>10</v>
      </c>
      <c r="V43" s="87">
        <v>8</v>
      </c>
      <c r="W43" s="92">
        <f t="shared" si="36"/>
        <v>9.0909090909090917</v>
      </c>
      <c r="X43" s="87"/>
      <c r="Y43" s="87"/>
      <c r="Z43" s="87"/>
      <c r="AA43" s="87"/>
      <c r="AB43" s="87"/>
    </row>
    <row r="44" spans="1:28" s="88" customFormat="1" x14ac:dyDescent="0.25">
      <c r="A44" s="164"/>
      <c r="B44" s="31" t="s">
        <v>43</v>
      </c>
      <c r="C44" s="80">
        <v>39.409999999999997</v>
      </c>
      <c r="D44" s="55">
        <v>84</v>
      </c>
      <c r="E44" s="55">
        <v>96</v>
      </c>
      <c r="F44" s="80">
        <f t="shared" si="34"/>
        <v>2.4300000000000002</v>
      </c>
      <c r="G44" s="87">
        <v>8</v>
      </c>
      <c r="H44" s="92">
        <f t="shared" si="30"/>
        <v>9.5238095238095237</v>
      </c>
      <c r="I44" s="86"/>
      <c r="J44" s="55"/>
      <c r="K44" s="55"/>
      <c r="L44" s="55"/>
      <c r="M44" s="55"/>
      <c r="N44" s="68">
        <v>6</v>
      </c>
      <c r="O44" s="87"/>
      <c r="P44" s="87"/>
      <c r="Q44" s="87"/>
      <c r="R44" s="87"/>
      <c r="S44" s="91">
        <f t="shared" si="35"/>
        <v>75</v>
      </c>
      <c r="T44" s="89">
        <f t="shared" si="32"/>
        <v>9</v>
      </c>
      <c r="U44" s="90">
        <v>10</v>
      </c>
      <c r="V44" s="87">
        <v>9</v>
      </c>
      <c r="W44" s="92">
        <f t="shared" si="36"/>
        <v>9.375</v>
      </c>
      <c r="X44" s="87"/>
      <c r="Y44" s="87"/>
      <c r="Z44" s="87"/>
      <c r="AA44" s="87"/>
      <c r="AB44" s="87"/>
    </row>
    <row r="45" spans="1:28" s="88" customFormat="1" ht="25.5" x14ac:dyDescent="0.25">
      <c r="A45" s="165" t="s">
        <v>335</v>
      </c>
      <c r="B45" s="31" t="s">
        <v>103</v>
      </c>
      <c r="C45" s="80"/>
      <c r="D45" s="55"/>
      <c r="E45" s="55"/>
      <c r="F45" s="80"/>
      <c r="G45" s="87"/>
      <c r="H45" s="80"/>
      <c r="I45" s="86"/>
      <c r="J45" s="55"/>
      <c r="K45" s="55"/>
      <c r="L45" s="55"/>
      <c r="M45" s="55"/>
      <c r="N45" s="68"/>
      <c r="O45" s="87"/>
      <c r="P45" s="87"/>
      <c r="Q45" s="87"/>
      <c r="R45" s="87"/>
      <c r="S45" s="91"/>
      <c r="T45" s="85"/>
      <c r="U45" s="87"/>
      <c r="V45" s="87"/>
      <c r="W45" s="91"/>
      <c r="X45" s="87"/>
      <c r="Y45" s="87"/>
      <c r="Z45" s="87"/>
      <c r="AA45" s="87"/>
      <c r="AB45" s="87"/>
    </row>
    <row r="46" spans="1:28" s="88" customFormat="1" x14ac:dyDescent="0.25">
      <c r="A46" s="164"/>
      <c r="B46" s="31" t="s">
        <v>11</v>
      </c>
      <c r="C46" s="80">
        <v>33.659999999999997</v>
      </c>
      <c r="D46" s="55">
        <v>74</v>
      </c>
      <c r="E46" s="55">
        <v>74</v>
      </c>
      <c r="F46" s="80">
        <f t="shared" ref="F46:F50" si="37">ROUNDDOWN((E46/C46),2)</f>
        <v>2.19</v>
      </c>
      <c r="G46" s="87">
        <v>7</v>
      </c>
      <c r="H46" s="92">
        <f t="shared" si="30"/>
        <v>9.4594594594594597</v>
      </c>
      <c r="I46" s="86"/>
      <c r="J46" s="55"/>
      <c r="K46" s="55"/>
      <c r="L46" s="55"/>
      <c r="M46" s="55"/>
      <c r="N46" s="68">
        <v>6</v>
      </c>
      <c r="O46" s="87"/>
      <c r="P46" s="87"/>
      <c r="Q46" s="87"/>
      <c r="R46" s="87"/>
      <c r="S46" s="91">
        <f t="shared" ref="S46:S50" si="38">SUM(N46*100/G46)</f>
        <v>85.714285714285708</v>
      </c>
      <c r="T46" s="89">
        <f t="shared" si="32"/>
        <v>7</v>
      </c>
      <c r="U46" s="90">
        <v>10</v>
      </c>
      <c r="V46" s="87">
        <v>7</v>
      </c>
      <c r="W46" s="92">
        <f t="shared" ref="W46:W50" si="39">SUM(V46*100/E46)</f>
        <v>9.4594594594594597</v>
      </c>
      <c r="X46" s="87"/>
      <c r="Y46" s="87"/>
      <c r="Z46" s="87"/>
      <c r="AA46" s="87"/>
      <c r="AB46" s="87"/>
    </row>
    <row r="47" spans="1:28" s="88" customFormat="1" x14ac:dyDescent="0.25">
      <c r="A47" s="164"/>
      <c r="B47" s="31" t="s">
        <v>52</v>
      </c>
      <c r="C47" s="80">
        <v>29.32</v>
      </c>
      <c r="D47" s="55">
        <v>71</v>
      </c>
      <c r="E47" s="55">
        <v>71</v>
      </c>
      <c r="F47" s="80">
        <f t="shared" si="37"/>
        <v>2.42</v>
      </c>
      <c r="G47" s="87">
        <v>7</v>
      </c>
      <c r="H47" s="92">
        <f t="shared" si="30"/>
        <v>9.8591549295774641</v>
      </c>
      <c r="I47" s="86"/>
      <c r="J47" s="55"/>
      <c r="K47" s="55"/>
      <c r="L47" s="55"/>
      <c r="M47" s="55"/>
      <c r="N47" s="68">
        <v>6</v>
      </c>
      <c r="O47" s="87"/>
      <c r="P47" s="87"/>
      <c r="Q47" s="87"/>
      <c r="R47" s="87"/>
      <c r="S47" s="91">
        <f t="shared" si="38"/>
        <v>85.714285714285708</v>
      </c>
      <c r="T47" s="89">
        <f t="shared" si="32"/>
        <v>7</v>
      </c>
      <c r="U47" s="90">
        <v>10</v>
      </c>
      <c r="V47" s="87">
        <v>7</v>
      </c>
      <c r="W47" s="92">
        <f t="shared" si="39"/>
        <v>9.8591549295774641</v>
      </c>
      <c r="X47" s="87"/>
      <c r="Y47" s="87"/>
      <c r="Z47" s="87"/>
      <c r="AA47" s="87"/>
      <c r="AB47" s="87"/>
    </row>
    <row r="48" spans="1:28" s="88" customFormat="1" x14ac:dyDescent="0.25">
      <c r="A48" s="164"/>
      <c r="B48" s="31" t="s">
        <v>12</v>
      </c>
      <c r="C48" s="80">
        <v>51.18</v>
      </c>
      <c r="D48" s="55">
        <v>150</v>
      </c>
      <c r="E48" s="55">
        <v>155</v>
      </c>
      <c r="F48" s="80">
        <f t="shared" si="37"/>
        <v>3.02</v>
      </c>
      <c r="G48" s="87">
        <v>15</v>
      </c>
      <c r="H48" s="92">
        <f t="shared" si="30"/>
        <v>10</v>
      </c>
      <c r="I48" s="86"/>
      <c r="J48" s="55"/>
      <c r="K48" s="55"/>
      <c r="L48" s="55"/>
      <c r="M48" s="55"/>
      <c r="N48" s="68">
        <v>10</v>
      </c>
      <c r="O48" s="87"/>
      <c r="P48" s="87"/>
      <c r="Q48" s="87"/>
      <c r="R48" s="87"/>
      <c r="S48" s="91">
        <f t="shared" si="38"/>
        <v>66.666666666666671</v>
      </c>
      <c r="T48" s="89">
        <f t="shared" si="32"/>
        <v>15</v>
      </c>
      <c r="U48" s="90">
        <v>10</v>
      </c>
      <c r="V48" s="87">
        <v>15</v>
      </c>
      <c r="W48" s="92">
        <f t="shared" si="39"/>
        <v>9.67741935483871</v>
      </c>
      <c r="X48" s="87"/>
      <c r="Y48" s="87"/>
      <c r="Z48" s="87"/>
      <c r="AA48" s="87"/>
      <c r="AB48" s="87"/>
    </row>
    <row r="49" spans="1:28" s="88" customFormat="1" x14ac:dyDescent="0.25">
      <c r="A49" s="164"/>
      <c r="B49" s="31" t="s">
        <v>13</v>
      </c>
      <c r="C49" s="80">
        <v>76</v>
      </c>
      <c r="D49" s="55">
        <v>210</v>
      </c>
      <c r="E49" s="55">
        <v>215</v>
      </c>
      <c r="F49" s="80">
        <f t="shared" si="37"/>
        <v>2.82</v>
      </c>
      <c r="G49" s="87">
        <v>21</v>
      </c>
      <c r="H49" s="92">
        <f t="shared" si="30"/>
        <v>10</v>
      </c>
      <c r="I49" s="86"/>
      <c r="J49" s="55"/>
      <c r="K49" s="55"/>
      <c r="L49" s="55"/>
      <c r="M49" s="55"/>
      <c r="N49" s="68">
        <v>16</v>
      </c>
      <c r="O49" s="87"/>
      <c r="P49" s="87"/>
      <c r="Q49" s="87"/>
      <c r="R49" s="87"/>
      <c r="S49" s="91">
        <f t="shared" si="38"/>
        <v>76.19047619047619</v>
      </c>
      <c r="T49" s="89">
        <f t="shared" si="32"/>
        <v>21</v>
      </c>
      <c r="U49" s="90">
        <v>10</v>
      </c>
      <c r="V49" s="87">
        <v>21</v>
      </c>
      <c r="W49" s="92">
        <f t="shared" si="39"/>
        <v>9.7674418604651159</v>
      </c>
      <c r="X49" s="87"/>
      <c r="Y49" s="87"/>
      <c r="Z49" s="87"/>
      <c r="AA49" s="87"/>
      <c r="AB49" s="87"/>
    </row>
    <row r="50" spans="1:28" s="88" customFormat="1" x14ac:dyDescent="0.25">
      <c r="A50" s="164"/>
      <c r="B50" s="31" t="s">
        <v>14</v>
      </c>
      <c r="C50" s="80">
        <v>54.27</v>
      </c>
      <c r="D50" s="55">
        <v>182</v>
      </c>
      <c r="E50" s="55">
        <v>210</v>
      </c>
      <c r="F50" s="80">
        <f t="shared" si="37"/>
        <v>3.86</v>
      </c>
      <c r="G50" s="87">
        <v>18</v>
      </c>
      <c r="H50" s="92">
        <f t="shared" si="30"/>
        <v>9.8901098901098905</v>
      </c>
      <c r="I50" s="86"/>
      <c r="J50" s="55"/>
      <c r="K50" s="55"/>
      <c r="L50" s="55"/>
      <c r="M50" s="55"/>
      <c r="N50" s="68">
        <v>18</v>
      </c>
      <c r="O50" s="87"/>
      <c r="P50" s="87"/>
      <c r="Q50" s="87"/>
      <c r="R50" s="87"/>
      <c r="S50" s="91">
        <f t="shared" si="38"/>
        <v>100</v>
      </c>
      <c r="T50" s="89">
        <f t="shared" si="32"/>
        <v>21</v>
      </c>
      <c r="U50" s="90">
        <v>10</v>
      </c>
      <c r="V50" s="87">
        <v>21</v>
      </c>
      <c r="W50" s="92">
        <f t="shared" si="39"/>
        <v>10</v>
      </c>
      <c r="X50" s="87"/>
      <c r="Y50" s="87"/>
      <c r="Z50" s="87"/>
      <c r="AA50" s="87"/>
      <c r="AB50" s="87"/>
    </row>
    <row r="51" spans="1:28" s="88" customFormat="1" ht="25.5" x14ac:dyDescent="0.25">
      <c r="A51" s="165" t="s">
        <v>336</v>
      </c>
      <c r="B51" s="31" t="s">
        <v>111</v>
      </c>
      <c r="C51" s="80"/>
      <c r="D51" s="55"/>
      <c r="E51" s="55"/>
      <c r="F51" s="80"/>
      <c r="G51" s="87"/>
      <c r="H51" s="80"/>
      <c r="I51" s="86"/>
      <c r="J51" s="55"/>
      <c r="K51" s="55"/>
      <c r="L51" s="55"/>
      <c r="M51" s="55"/>
      <c r="N51" s="68"/>
      <c r="O51" s="87"/>
      <c r="P51" s="87"/>
      <c r="Q51" s="87"/>
      <c r="R51" s="87"/>
      <c r="S51" s="91"/>
      <c r="T51" s="85"/>
      <c r="U51" s="87"/>
      <c r="V51" s="87"/>
      <c r="W51" s="91"/>
      <c r="X51" s="87"/>
      <c r="Y51" s="87"/>
      <c r="Z51" s="87"/>
      <c r="AA51" s="87"/>
      <c r="AB51" s="87"/>
    </row>
    <row r="52" spans="1:28" s="88" customFormat="1" x14ac:dyDescent="0.25">
      <c r="A52" s="164"/>
      <c r="B52" s="31" t="s">
        <v>66</v>
      </c>
      <c r="C52" s="80">
        <v>29.65</v>
      </c>
      <c r="D52" s="55">
        <v>57</v>
      </c>
      <c r="E52" s="55">
        <v>62</v>
      </c>
      <c r="F52" s="80">
        <f t="shared" ref="F52:F53" si="40">ROUNDDOWN((E52/C52),2)</f>
        <v>2.09</v>
      </c>
      <c r="G52" s="87">
        <v>5</v>
      </c>
      <c r="H52" s="92">
        <f t="shared" ref="H52:H53" si="41">SUM(G52*100/D52)</f>
        <v>8.7719298245614041</v>
      </c>
      <c r="I52" s="86"/>
      <c r="J52" s="55"/>
      <c r="K52" s="55"/>
      <c r="L52" s="55"/>
      <c r="M52" s="55"/>
      <c r="N52" s="68">
        <v>5</v>
      </c>
      <c r="O52" s="87"/>
      <c r="P52" s="87"/>
      <c r="Q52" s="87"/>
      <c r="R52" s="87"/>
      <c r="S52" s="91">
        <f t="shared" ref="S52:S53" si="42">SUM(N52*100/G52)</f>
        <v>100</v>
      </c>
      <c r="T52" s="89">
        <f t="shared" si="32"/>
        <v>6</v>
      </c>
      <c r="U52" s="90">
        <v>10</v>
      </c>
      <c r="V52" s="87">
        <v>6</v>
      </c>
      <c r="W52" s="92">
        <f t="shared" ref="W52:W53" si="43">SUM(V52*100/E52)</f>
        <v>9.67741935483871</v>
      </c>
      <c r="X52" s="87"/>
      <c r="Y52" s="87"/>
      <c r="Z52" s="87"/>
      <c r="AA52" s="87"/>
      <c r="AB52" s="87"/>
    </row>
    <row r="53" spans="1:28" s="88" customFormat="1" x14ac:dyDescent="0.25">
      <c r="A53" s="164"/>
      <c r="B53" s="31" t="s">
        <v>8</v>
      </c>
      <c r="C53" s="80">
        <v>64</v>
      </c>
      <c r="D53" s="55">
        <v>109</v>
      </c>
      <c r="E53" s="55">
        <v>109</v>
      </c>
      <c r="F53" s="80">
        <f t="shared" si="40"/>
        <v>1.7</v>
      </c>
      <c r="G53" s="87">
        <v>10</v>
      </c>
      <c r="H53" s="92">
        <f t="shared" si="41"/>
        <v>9.1743119266055047</v>
      </c>
      <c r="I53" s="86"/>
      <c r="J53" s="55"/>
      <c r="K53" s="55"/>
      <c r="L53" s="55"/>
      <c r="M53" s="55"/>
      <c r="N53" s="68">
        <v>4</v>
      </c>
      <c r="O53" s="87"/>
      <c r="P53" s="87"/>
      <c r="Q53" s="87"/>
      <c r="R53" s="87"/>
      <c r="S53" s="91">
        <f t="shared" si="42"/>
        <v>40</v>
      </c>
      <c r="T53" s="89">
        <f t="shared" si="32"/>
        <v>10</v>
      </c>
      <c r="U53" s="90">
        <v>10</v>
      </c>
      <c r="V53" s="87">
        <v>10</v>
      </c>
      <c r="W53" s="92">
        <f t="shared" si="43"/>
        <v>9.1743119266055047</v>
      </c>
      <c r="X53" s="87"/>
      <c r="Y53" s="87"/>
      <c r="Z53" s="87"/>
      <c r="AA53" s="87"/>
      <c r="AB53" s="87"/>
    </row>
    <row r="54" spans="1:28" s="88" customFormat="1" ht="25.5" x14ac:dyDescent="0.25">
      <c r="A54" s="165" t="s">
        <v>337</v>
      </c>
      <c r="B54" s="31" t="s">
        <v>116</v>
      </c>
      <c r="C54" s="80"/>
      <c r="D54" s="55"/>
      <c r="E54" s="55"/>
      <c r="F54" s="80"/>
      <c r="G54" s="87"/>
      <c r="H54" s="80"/>
      <c r="I54" s="86"/>
      <c r="J54" s="55"/>
      <c r="K54" s="55"/>
      <c r="L54" s="55"/>
      <c r="M54" s="55"/>
      <c r="N54" s="68"/>
      <c r="O54" s="87"/>
      <c r="P54" s="87"/>
      <c r="Q54" s="87"/>
      <c r="R54" s="87"/>
      <c r="S54" s="91"/>
      <c r="T54" s="85"/>
      <c r="U54" s="87"/>
      <c r="V54" s="87"/>
      <c r="W54" s="91"/>
      <c r="X54" s="87"/>
      <c r="Y54" s="87"/>
      <c r="Z54" s="87"/>
      <c r="AA54" s="87"/>
      <c r="AB54" s="87"/>
    </row>
    <row r="55" spans="1:28" s="88" customFormat="1" x14ac:dyDescent="0.25">
      <c r="A55" s="164"/>
      <c r="B55" s="31" t="s">
        <v>15</v>
      </c>
      <c r="C55" s="80">
        <v>10.54</v>
      </c>
      <c r="D55" s="55">
        <v>36</v>
      </c>
      <c r="E55" s="55">
        <v>36</v>
      </c>
      <c r="F55" s="80">
        <f t="shared" ref="F55:F60" si="44">ROUNDDOWN((E55/C55),2)</f>
        <v>3.41</v>
      </c>
      <c r="G55" s="87">
        <v>3</v>
      </c>
      <c r="H55" s="92">
        <f t="shared" ref="H55:H60" si="45">SUM(G55*100/D55)</f>
        <v>8.3333333333333339</v>
      </c>
      <c r="I55" s="86"/>
      <c r="J55" s="55"/>
      <c r="K55" s="55"/>
      <c r="L55" s="55"/>
      <c r="M55" s="55"/>
      <c r="N55" s="68">
        <v>3</v>
      </c>
      <c r="O55" s="87"/>
      <c r="P55" s="87"/>
      <c r="Q55" s="87"/>
      <c r="R55" s="87"/>
      <c r="S55" s="91">
        <f t="shared" ref="S55:S60" si="46">SUM(N55*100/G55)</f>
        <v>100</v>
      </c>
      <c r="T55" s="89">
        <f t="shared" ref="T55:T60" si="47">ROUNDDOWN((U55*E55/100),0)</f>
        <v>3</v>
      </c>
      <c r="U55" s="90">
        <v>10</v>
      </c>
      <c r="V55" s="87">
        <v>3</v>
      </c>
      <c r="W55" s="92">
        <f t="shared" ref="W55:W60" si="48">SUM(V55*100/E55)</f>
        <v>8.3333333333333339</v>
      </c>
      <c r="X55" s="87"/>
      <c r="Y55" s="87"/>
      <c r="Z55" s="87"/>
      <c r="AA55" s="87"/>
      <c r="AB55" s="87"/>
    </row>
    <row r="56" spans="1:28" s="88" customFormat="1" x14ac:dyDescent="0.25">
      <c r="A56" s="164"/>
      <c r="B56" s="31" t="s">
        <v>67</v>
      </c>
      <c r="C56" s="80">
        <v>17.89</v>
      </c>
      <c r="D56" s="55">
        <v>67</v>
      </c>
      <c r="E56" s="55">
        <v>82</v>
      </c>
      <c r="F56" s="80">
        <f t="shared" si="44"/>
        <v>4.58</v>
      </c>
      <c r="G56" s="87">
        <v>6</v>
      </c>
      <c r="H56" s="92">
        <f t="shared" si="45"/>
        <v>8.9552238805970141</v>
      </c>
      <c r="I56" s="86"/>
      <c r="J56" s="55"/>
      <c r="K56" s="55"/>
      <c r="L56" s="55"/>
      <c r="M56" s="55"/>
      <c r="N56" s="68">
        <v>4</v>
      </c>
      <c r="O56" s="87"/>
      <c r="P56" s="87"/>
      <c r="Q56" s="87"/>
      <c r="R56" s="87"/>
      <c r="S56" s="91">
        <f t="shared" si="46"/>
        <v>66.666666666666671</v>
      </c>
      <c r="T56" s="89">
        <f t="shared" si="47"/>
        <v>8</v>
      </c>
      <c r="U56" s="90">
        <v>10</v>
      </c>
      <c r="V56" s="87">
        <v>8</v>
      </c>
      <c r="W56" s="92">
        <f t="shared" si="48"/>
        <v>9.7560975609756095</v>
      </c>
      <c r="X56" s="87"/>
      <c r="Y56" s="87"/>
      <c r="Z56" s="87"/>
      <c r="AA56" s="87"/>
      <c r="AB56" s="87"/>
    </row>
    <row r="57" spans="1:28" s="88" customFormat="1" x14ac:dyDescent="0.25">
      <c r="A57" s="164"/>
      <c r="B57" s="31" t="s">
        <v>68</v>
      </c>
      <c r="C57" s="80">
        <v>57.31</v>
      </c>
      <c r="D57" s="55">
        <v>194</v>
      </c>
      <c r="E57" s="55">
        <v>190</v>
      </c>
      <c r="F57" s="80">
        <f t="shared" si="44"/>
        <v>3.31</v>
      </c>
      <c r="G57" s="87">
        <v>19</v>
      </c>
      <c r="H57" s="92">
        <f t="shared" si="45"/>
        <v>9.7938144329896915</v>
      </c>
      <c r="I57" s="86"/>
      <c r="J57" s="55"/>
      <c r="K57" s="55"/>
      <c r="L57" s="55"/>
      <c r="M57" s="55"/>
      <c r="N57" s="68">
        <v>14</v>
      </c>
      <c r="O57" s="87"/>
      <c r="P57" s="87"/>
      <c r="Q57" s="87"/>
      <c r="R57" s="87"/>
      <c r="S57" s="91">
        <f t="shared" si="46"/>
        <v>73.684210526315795</v>
      </c>
      <c r="T57" s="89">
        <f t="shared" si="47"/>
        <v>19</v>
      </c>
      <c r="U57" s="90">
        <v>10</v>
      </c>
      <c r="V57" s="87">
        <v>19</v>
      </c>
      <c r="W57" s="92">
        <f t="shared" si="48"/>
        <v>10</v>
      </c>
      <c r="X57" s="87"/>
      <c r="Y57" s="87"/>
      <c r="Z57" s="87"/>
      <c r="AA57" s="87"/>
      <c r="AB57" s="87"/>
    </row>
    <row r="58" spans="1:28" s="88" customFormat="1" x14ac:dyDescent="0.25">
      <c r="A58" s="164"/>
      <c r="B58" s="31" t="s">
        <v>69</v>
      </c>
      <c r="C58" s="80">
        <v>32.79</v>
      </c>
      <c r="D58" s="55">
        <v>50</v>
      </c>
      <c r="E58" s="55">
        <v>58</v>
      </c>
      <c r="F58" s="80">
        <f t="shared" si="44"/>
        <v>1.76</v>
      </c>
      <c r="G58" s="87">
        <v>5</v>
      </c>
      <c r="H58" s="92">
        <f t="shared" si="45"/>
        <v>10</v>
      </c>
      <c r="I58" s="86"/>
      <c r="J58" s="55"/>
      <c r="K58" s="55"/>
      <c r="L58" s="55"/>
      <c r="M58" s="55"/>
      <c r="N58" s="68">
        <v>2</v>
      </c>
      <c r="O58" s="87"/>
      <c r="P58" s="87"/>
      <c r="Q58" s="87"/>
      <c r="R58" s="87"/>
      <c r="S58" s="91">
        <f t="shared" si="46"/>
        <v>40</v>
      </c>
      <c r="T58" s="89">
        <f t="shared" si="47"/>
        <v>5</v>
      </c>
      <c r="U58" s="90">
        <v>10</v>
      </c>
      <c r="V58" s="87">
        <v>5</v>
      </c>
      <c r="W58" s="92">
        <f t="shared" si="48"/>
        <v>8.6206896551724146</v>
      </c>
      <c r="X58" s="87"/>
      <c r="Y58" s="87"/>
      <c r="Z58" s="87"/>
      <c r="AA58" s="87"/>
      <c r="AB58" s="87"/>
    </row>
    <row r="59" spans="1:28" s="88" customFormat="1" x14ac:dyDescent="0.25">
      <c r="A59" s="164"/>
      <c r="B59" s="31" t="s">
        <v>16</v>
      </c>
      <c r="C59" s="80">
        <v>21.1</v>
      </c>
      <c r="D59" s="55">
        <v>51</v>
      </c>
      <c r="E59" s="55">
        <v>51</v>
      </c>
      <c r="F59" s="80">
        <f t="shared" si="44"/>
        <v>2.41</v>
      </c>
      <c r="G59" s="87">
        <v>5</v>
      </c>
      <c r="H59" s="92">
        <f t="shared" si="45"/>
        <v>9.8039215686274517</v>
      </c>
      <c r="I59" s="86"/>
      <c r="J59" s="55"/>
      <c r="K59" s="55"/>
      <c r="L59" s="55"/>
      <c r="M59" s="55"/>
      <c r="N59" s="68">
        <v>5</v>
      </c>
      <c r="O59" s="87"/>
      <c r="P59" s="87"/>
      <c r="Q59" s="87"/>
      <c r="R59" s="87"/>
      <c r="S59" s="91">
        <f t="shared" si="46"/>
        <v>100</v>
      </c>
      <c r="T59" s="89">
        <f t="shared" si="47"/>
        <v>5</v>
      </c>
      <c r="U59" s="90">
        <v>10</v>
      </c>
      <c r="V59" s="87">
        <v>5</v>
      </c>
      <c r="W59" s="92">
        <f t="shared" si="48"/>
        <v>9.8039215686274517</v>
      </c>
      <c r="X59" s="87"/>
      <c r="Y59" s="87"/>
      <c r="Z59" s="87"/>
      <c r="AA59" s="87"/>
      <c r="AB59" s="87"/>
    </row>
    <row r="60" spans="1:28" s="88" customFormat="1" x14ac:dyDescent="0.25">
      <c r="A60" s="164"/>
      <c r="B60" s="31" t="s">
        <v>17</v>
      </c>
      <c r="C60" s="80">
        <v>39.130000000000003</v>
      </c>
      <c r="D60" s="55">
        <v>82</v>
      </c>
      <c r="E60" s="55">
        <v>92</v>
      </c>
      <c r="F60" s="80">
        <f t="shared" si="44"/>
        <v>2.35</v>
      </c>
      <c r="G60" s="87">
        <v>8</v>
      </c>
      <c r="H60" s="92">
        <f t="shared" si="45"/>
        <v>9.7560975609756095</v>
      </c>
      <c r="I60" s="86"/>
      <c r="J60" s="55"/>
      <c r="K60" s="55"/>
      <c r="L60" s="55"/>
      <c r="M60" s="55"/>
      <c r="N60" s="68">
        <v>3</v>
      </c>
      <c r="O60" s="87"/>
      <c r="P60" s="87"/>
      <c r="Q60" s="87"/>
      <c r="R60" s="87"/>
      <c r="S60" s="91">
        <f t="shared" si="46"/>
        <v>37.5</v>
      </c>
      <c r="T60" s="89">
        <f t="shared" si="47"/>
        <v>9</v>
      </c>
      <c r="U60" s="90">
        <v>10</v>
      </c>
      <c r="V60" s="87">
        <v>9</v>
      </c>
      <c r="W60" s="92">
        <f t="shared" si="48"/>
        <v>9.7826086956521738</v>
      </c>
      <c r="X60" s="87"/>
      <c r="Y60" s="87"/>
      <c r="Z60" s="87"/>
      <c r="AA60" s="87"/>
      <c r="AB60" s="87"/>
    </row>
    <row r="61" spans="1:28" s="88" customFormat="1" ht="25.5" x14ac:dyDescent="0.25">
      <c r="A61" s="165" t="s">
        <v>338</v>
      </c>
      <c r="B61" s="31" t="s">
        <v>104</v>
      </c>
      <c r="C61" s="80"/>
      <c r="D61" s="55"/>
      <c r="E61" s="55"/>
      <c r="F61" s="80"/>
      <c r="G61" s="87"/>
      <c r="H61" s="80"/>
      <c r="I61" s="86"/>
      <c r="J61" s="55"/>
      <c r="K61" s="55"/>
      <c r="L61" s="55"/>
      <c r="M61" s="55"/>
      <c r="N61" s="68"/>
      <c r="O61" s="87"/>
      <c r="P61" s="87"/>
      <c r="Q61" s="87"/>
      <c r="R61" s="87"/>
      <c r="S61" s="91"/>
      <c r="T61" s="85"/>
      <c r="U61" s="87"/>
      <c r="V61" s="87"/>
      <c r="W61" s="91"/>
      <c r="X61" s="87"/>
      <c r="Y61" s="87"/>
      <c r="Z61" s="87"/>
      <c r="AA61" s="87"/>
      <c r="AB61" s="87"/>
    </row>
    <row r="62" spans="1:28" s="88" customFormat="1" x14ac:dyDescent="0.25">
      <c r="A62" s="164"/>
      <c r="B62" s="31" t="s">
        <v>18</v>
      </c>
      <c r="C62" s="80">
        <v>72.069999999999993</v>
      </c>
      <c r="D62" s="55">
        <v>249</v>
      </c>
      <c r="E62" s="55">
        <v>249</v>
      </c>
      <c r="F62" s="80">
        <f t="shared" ref="F62:F64" si="49">ROUNDDOWN((E62/C62),2)</f>
        <v>3.45</v>
      </c>
      <c r="G62" s="87">
        <v>24</v>
      </c>
      <c r="H62" s="92">
        <f t="shared" ref="H62:H64" si="50">SUM(G62*100/D62)</f>
        <v>9.6385542168674707</v>
      </c>
      <c r="I62" s="86"/>
      <c r="J62" s="55"/>
      <c r="K62" s="55"/>
      <c r="L62" s="55"/>
      <c r="M62" s="55"/>
      <c r="N62" s="68">
        <v>10</v>
      </c>
      <c r="O62" s="87"/>
      <c r="P62" s="87"/>
      <c r="Q62" s="87"/>
      <c r="R62" s="87"/>
      <c r="S62" s="91">
        <f t="shared" ref="S62:S64" si="51">SUM(N62*100/G62)</f>
        <v>41.666666666666664</v>
      </c>
      <c r="T62" s="89">
        <f t="shared" ref="T62:T64" si="52">ROUNDDOWN((U62*E62/100),0)</f>
        <v>24</v>
      </c>
      <c r="U62" s="90">
        <v>10</v>
      </c>
      <c r="V62" s="87">
        <v>24</v>
      </c>
      <c r="W62" s="92">
        <f t="shared" ref="W62:W64" si="53">SUM(V62*100/E62)</f>
        <v>9.6385542168674707</v>
      </c>
      <c r="X62" s="87"/>
      <c r="Y62" s="87"/>
      <c r="Z62" s="87"/>
      <c r="AA62" s="87"/>
      <c r="AB62" s="87"/>
    </row>
    <row r="63" spans="1:28" s="88" customFormat="1" x14ac:dyDescent="0.25">
      <c r="A63" s="164"/>
      <c r="B63" s="31" t="s">
        <v>70</v>
      </c>
      <c r="C63" s="80">
        <v>75.37</v>
      </c>
      <c r="D63" s="55">
        <v>175</v>
      </c>
      <c r="E63" s="55">
        <v>185</v>
      </c>
      <c r="F63" s="80">
        <f t="shared" si="49"/>
        <v>2.4500000000000002</v>
      </c>
      <c r="G63" s="87">
        <v>17</v>
      </c>
      <c r="H63" s="92">
        <f t="shared" si="50"/>
        <v>9.7142857142857135</v>
      </c>
      <c r="I63" s="86"/>
      <c r="J63" s="55"/>
      <c r="K63" s="55"/>
      <c r="L63" s="55"/>
      <c r="M63" s="55"/>
      <c r="N63" s="68">
        <v>10</v>
      </c>
      <c r="O63" s="87"/>
      <c r="P63" s="87"/>
      <c r="Q63" s="87"/>
      <c r="R63" s="87"/>
      <c r="S63" s="91">
        <f t="shared" si="51"/>
        <v>58.823529411764703</v>
      </c>
      <c r="T63" s="89">
        <f t="shared" si="52"/>
        <v>18</v>
      </c>
      <c r="U63" s="90">
        <v>10</v>
      </c>
      <c r="V63" s="87">
        <v>18</v>
      </c>
      <c r="W63" s="92">
        <f t="shared" si="53"/>
        <v>9.7297297297297298</v>
      </c>
      <c r="X63" s="87"/>
      <c r="Y63" s="87"/>
      <c r="Z63" s="87"/>
      <c r="AA63" s="87"/>
      <c r="AB63" s="87"/>
    </row>
    <row r="64" spans="1:28" s="88" customFormat="1" x14ac:dyDescent="0.25">
      <c r="A64" s="164"/>
      <c r="B64" s="31" t="s">
        <v>71</v>
      </c>
      <c r="C64" s="80">
        <v>69.63</v>
      </c>
      <c r="D64" s="55">
        <v>131</v>
      </c>
      <c r="E64" s="55">
        <v>142</v>
      </c>
      <c r="F64" s="80">
        <f t="shared" si="49"/>
        <v>2.0299999999999998</v>
      </c>
      <c r="G64" s="87">
        <v>13</v>
      </c>
      <c r="H64" s="92">
        <f t="shared" si="50"/>
        <v>9.9236641221374047</v>
      </c>
      <c r="I64" s="86"/>
      <c r="J64" s="55"/>
      <c r="K64" s="55"/>
      <c r="L64" s="55"/>
      <c r="M64" s="55"/>
      <c r="N64" s="68">
        <v>4</v>
      </c>
      <c r="O64" s="87"/>
      <c r="P64" s="87"/>
      <c r="Q64" s="87"/>
      <c r="R64" s="87"/>
      <c r="S64" s="91">
        <f t="shared" si="51"/>
        <v>30.76923076923077</v>
      </c>
      <c r="T64" s="89">
        <f t="shared" si="52"/>
        <v>14</v>
      </c>
      <c r="U64" s="90">
        <v>10</v>
      </c>
      <c r="V64" s="87">
        <v>14</v>
      </c>
      <c r="W64" s="92">
        <f t="shared" si="53"/>
        <v>9.8591549295774641</v>
      </c>
      <c r="X64" s="87"/>
      <c r="Y64" s="87"/>
      <c r="Z64" s="87"/>
      <c r="AA64" s="87"/>
      <c r="AB64" s="87"/>
    </row>
    <row r="65" spans="1:28" s="88" customFormat="1" ht="25.5" x14ac:dyDescent="0.25">
      <c r="A65" s="165" t="s">
        <v>339</v>
      </c>
      <c r="B65" s="31" t="s">
        <v>181</v>
      </c>
      <c r="C65" s="80"/>
      <c r="D65" s="55"/>
      <c r="E65" s="55"/>
      <c r="F65" s="80"/>
      <c r="G65" s="87"/>
      <c r="H65" s="80"/>
      <c r="I65" s="86"/>
      <c r="J65" s="55"/>
      <c r="K65" s="55"/>
      <c r="L65" s="55"/>
      <c r="M65" s="55"/>
      <c r="N65" s="68"/>
      <c r="O65" s="87"/>
      <c r="P65" s="87"/>
      <c r="Q65" s="87"/>
      <c r="R65" s="87"/>
      <c r="S65" s="91"/>
      <c r="T65" s="85"/>
      <c r="U65" s="87"/>
      <c r="V65" s="87"/>
      <c r="W65" s="91"/>
      <c r="X65" s="87"/>
      <c r="Y65" s="87"/>
      <c r="Z65" s="87"/>
      <c r="AA65" s="87"/>
      <c r="AB65" s="87"/>
    </row>
    <row r="66" spans="1:28" s="88" customFormat="1" x14ac:dyDescent="0.25">
      <c r="A66" s="164"/>
      <c r="B66" s="31" t="s">
        <v>19</v>
      </c>
      <c r="C66" s="80">
        <v>42.4</v>
      </c>
      <c r="D66" s="55">
        <v>48</v>
      </c>
      <c r="E66" s="55">
        <v>44</v>
      </c>
      <c r="F66" s="80">
        <f t="shared" ref="F66:F73" si="54">ROUNDDOWN((E66/C66),2)</f>
        <v>1.03</v>
      </c>
      <c r="G66" s="87">
        <v>4</v>
      </c>
      <c r="H66" s="92">
        <f t="shared" ref="H66:H73" si="55">SUM(G66*100/D66)</f>
        <v>8.3333333333333339</v>
      </c>
      <c r="I66" s="86"/>
      <c r="J66" s="55"/>
      <c r="K66" s="55"/>
      <c r="L66" s="55"/>
      <c r="M66" s="55"/>
      <c r="N66" s="68">
        <v>1</v>
      </c>
      <c r="O66" s="87"/>
      <c r="P66" s="87"/>
      <c r="Q66" s="87"/>
      <c r="R66" s="87"/>
      <c r="S66" s="91">
        <f t="shared" ref="S66:S73" si="56">SUM(N66*100/G66)</f>
        <v>25</v>
      </c>
      <c r="T66" s="89">
        <f t="shared" ref="T66:T73" si="57">ROUNDDOWN((U66*E66/100),0)</f>
        <v>4</v>
      </c>
      <c r="U66" s="90">
        <v>10</v>
      </c>
      <c r="V66" s="87">
        <v>4</v>
      </c>
      <c r="W66" s="92">
        <f t="shared" ref="W66:W73" si="58">SUM(V66*100/E66)</f>
        <v>9.0909090909090917</v>
      </c>
      <c r="X66" s="87"/>
      <c r="Y66" s="87"/>
      <c r="Z66" s="87"/>
      <c r="AA66" s="87"/>
      <c r="AB66" s="87"/>
    </row>
    <row r="67" spans="1:28" s="88" customFormat="1" x14ac:dyDescent="0.25">
      <c r="A67" s="164"/>
      <c r="B67" s="31" t="s">
        <v>20</v>
      </c>
      <c r="C67" s="80">
        <v>70.81</v>
      </c>
      <c r="D67" s="55">
        <v>80</v>
      </c>
      <c r="E67" s="55">
        <v>80</v>
      </c>
      <c r="F67" s="80">
        <f t="shared" si="54"/>
        <v>1.1200000000000001</v>
      </c>
      <c r="G67" s="87">
        <v>8</v>
      </c>
      <c r="H67" s="92">
        <f t="shared" si="55"/>
        <v>10</v>
      </c>
      <c r="I67" s="86"/>
      <c r="J67" s="55"/>
      <c r="K67" s="55"/>
      <c r="L67" s="55"/>
      <c r="M67" s="55"/>
      <c r="N67" s="68">
        <v>7</v>
      </c>
      <c r="O67" s="87"/>
      <c r="P67" s="87"/>
      <c r="Q67" s="87"/>
      <c r="R67" s="87"/>
      <c r="S67" s="91">
        <f t="shared" si="56"/>
        <v>87.5</v>
      </c>
      <c r="T67" s="89">
        <f t="shared" si="57"/>
        <v>8</v>
      </c>
      <c r="U67" s="90">
        <v>10</v>
      </c>
      <c r="V67" s="87">
        <v>8</v>
      </c>
      <c r="W67" s="92">
        <f t="shared" si="58"/>
        <v>10</v>
      </c>
      <c r="X67" s="87"/>
      <c r="Y67" s="87"/>
      <c r="Z67" s="87"/>
      <c r="AA67" s="87"/>
      <c r="AB67" s="87"/>
    </row>
    <row r="68" spans="1:28" s="88" customFormat="1" x14ac:dyDescent="0.25">
      <c r="A68" s="164"/>
      <c r="B68" s="31" t="s">
        <v>21</v>
      </c>
      <c r="C68" s="80">
        <v>48.22</v>
      </c>
      <c r="D68" s="55">
        <v>72</v>
      </c>
      <c r="E68" s="55">
        <v>72</v>
      </c>
      <c r="F68" s="80">
        <f t="shared" si="54"/>
        <v>1.49</v>
      </c>
      <c r="G68" s="87">
        <v>7</v>
      </c>
      <c r="H68" s="92">
        <f t="shared" si="55"/>
        <v>9.7222222222222214</v>
      </c>
      <c r="I68" s="86"/>
      <c r="J68" s="55"/>
      <c r="K68" s="55"/>
      <c r="L68" s="55"/>
      <c r="M68" s="55"/>
      <c r="N68" s="68">
        <v>7</v>
      </c>
      <c r="O68" s="87"/>
      <c r="P68" s="87"/>
      <c r="Q68" s="87"/>
      <c r="R68" s="87"/>
      <c r="S68" s="91">
        <f t="shared" si="56"/>
        <v>100</v>
      </c>
      <c r="T68" s="89">
        <f t="shared" si="57"/>
        <v>7</v>
      </c>
      <c r="U68" s="90">
        <v>10</v>
      </c>
      <c r="V68" s="87">
        <v>7</v>
      </c>
      <c r="W68" s="92">
        <f t="shared" si="58"/>
        <v>9.7222222222222214</v>
      </c>
      <c r="X68" s="87"/>
      <c r="Y68" s="87"/>
      <c r="Z68" s="87"/>
      <c r="AA68" s="87"/>
      <c r="AB68" s="87"/>
    </row>
    <row r="69" spans="1:28" s="88" customFormat="1" x14ac:dyDescent="0.25">
      <c r="A69" s="164"/>
      <c r="B69" s="31" t="s">
        <v>53</v>
      </c>
      <c r="C69" s="80">
        <v>53.85</v>
      </c>
      <c r="D69" s="55">
        <v>64</v>
      </c>
      <c r="E69" s="55">
        <v>68</v>
      </c>
      <c r="F69" s="80">
        <f t="shared" si="54"/>
        <v>1.26</v>
      </c>
      <c r="G69" s="87">
        <v>6</v>
      </c>
      <c r="H69" s="92">
        <f t="shared" si="55"/>
        <v>9.375</v>
      </c>
      <c r="I69" s="86"/>
      <c r="J69" s="55"/>
      <c r="K69" s="55"/>
      <c r="L69" s="55"/>
      <c r="M69" s="55"/>
      <c r="N69" s="68">
        <v>4</v>
      </c>
      <c r="O69" s="87"/>
      <c r="P69" s="87"/>
      <c r="Q69" s="87"/>
      <c r="R69" s="87"/>
      <c r="S69" s="91">
        <f t="shared" si="56"/>
        <v>66.666666666666671</v>
      </c>
      <c r="T69" s="89">
        <f t="shared" si="57"/>
        <v>6</v>
      </c>
      <c r="U69" s="90">
        <v>10</v>
      </c>
      <c r="V69" s="87">
        <v>6</v>
      </c>
      <c r="W69" s="92">
        <f t="shared" si="58"/>
        <v>8.8235294117647065</v>
      </c>
      <c r="X69" s="87"/>
      <c r="Y69" s="87"/>
      <c r="Z69" s="87"/>
      <c r="AA69" s="87"/>
      <c r="AB69" s="87"/>
    </row>
    <row r="70" spans="1:28" s="88" customFormat="1" x14ac:dyDescent="0.25">
      <c r="A70" s="164"/>
      <c r="B70" s="31" t="s">
        <v>95</v>
      </c>
      <c r="C70" s="80">
        <v>29.64</v>
      </c>
      <c r="D70" s="55">
        <v>40</v>
      </c>
      <c r="E70" s="55">
        <v>40</v>
      </c>
      <c r="F70" s="80">
        <f t="shared" si="54"/>
        <v>1.34</v>
      </c>
      <c r="G70" s="87">
        <v>4</v>
      </c>
      <c r="H70" s="92">
        <f t="shared" si="55"/>
        <v>10</v>
      </c>
      <c r="I70" s="86"/>
      <c r="J70" s="55"/>
      <c r="K70" s="55"/>
      <c r="L70" s="55"/>
      <c r="M70" s="55"/>
      <c r="N70" s="68">
        <v>1</v>
      </c>
      <c r="O70" s="87"/>
      <c r="P70" s="87"/>
      <c r="Q70" s="87"/>
      <c r="R70" s="87"/>
      <c r="S70" s="91">
        <f t="shared" si="56"/>
        <v>25</v>
      </c>
      <c r="T70" s="89">
        <f t="shared" si="57"/>
        <v>4</v>
      </c>
      <c r="U70" s="90">
        <v>10</v>
      </c>
      <c r="V70" s="87">
        <v>4</v>
      </c>
      <c r="W70" s="92">
        <f t="shared" si="58"/>
        <v>10</v>
      </c>
      <c r="X70" s="87"/>
      <c r="Y70" s="87"/>
      <c r="Z70" s="87"/>
      <c r="AA70" s="87"/>
      <c r="AB70" s="87"/>
    </row>
    <row r="71" spans="1:28" s="88" customFormat="1" x14ac:dyDescent="0.25">
      <c r="A71" s="164"/>
      <c r="B71" s="31" t="s">
        <v>96</v>
      </c>
      <c r="C71" s="80">
        <v>125.2</v>
      </c>
      <c r="D71" s="55">
        <v>76</v>
      </c>
      <c r="E71" s="55">
        <v>76</v>
      </c>
      <c r="F71" s="80">
        <f t="shared" si="54"/>
        <v>0.6</v>
      </c>
      <c r="G71" s="87">
        <v>7</v>
      </c>
      <c r="H71" s="92">
        <f t="shared" si="55"/>
        <v>9.2105263157894743</v>
      </c>
      <c r="I71" s="86"/>
      <c r="J71" s="55"/>
      <c r="K71" s="55"/>
      <c r="L71" s="55"/>
      <c r="M71" s="55"/>
      <c r="N71" s="68">
        <v>0</v>
      </c>
      <c r="O71" s="87"/>
      <c r="P71" s="87"/>
      <c r="Q71" s="87"/>
      <c r="R71" s="87"/>
      <c r="S71" s="91">
        <f t="shared" si="56"/>
        <v>0</v>
      </c>
      <c r="T71" s="89">
        <f t="shared" si="57"/>
        <v>7</v>
      </c>
      <c r="U71" s="90">
        <v>10</v>
      </c>
      <c r="V71" s="87">
        <v>7</v>
      </c>
      <c r="W71" s="92">
        <f t="shared" si="58"/>
        <v>9.2105263157894743</v>
      </c>
      <c r="X71" s="87"/>
      <c r="Y71" s="87"/>
      <c r="Z71" s="87"/>
      <c r="AA71" s="87"/>
      <c r="AB71" s="87"/>
    </row>
    <row r="72" spans="1:28" s="88" customFormat="1" x14ac:dyDescent="0.25">
      <c r="A72" s="164"/>
      <c r="B72" s="31" t="s">
        <v>54</v>
      </c>
      <c r="C72" s="80">
        <v>43.73</v>
      </c>
      <c r="D72" s="55">
        <v>60</v>
      </c>
      <c r="E72" s="55">
        <v>60</v>
      </c>
      <c r="F72" s="80">
        <f t="shared" si="54"/>
        <v>1.37</v>
      </c>
      <c r="G72" s="87">
        <v>6</v>
      </c>
      <c r="H72" s="92">
        <f t="shared" si="55"/>
        <v>10</v>
      </c>
      <c r="I72" s="86"/>
      <c r="J72" s="55"/>
      <c r="K72" s="55"/>
      <c r="L72" s="55"/>
      <c r="M72" s="55"/>
      <c r="N72" s="68">
        <v>6</v>
      </c>
      <c r="O72" s="87"/>
      <c r="P72" s="87"/>
      <c r="Q72" s="87"/>
      <c r="R72" s="87"/>
      <c r="S72" s="91">
        <f t="shared" si="56"/>
        <v>100</v>
      </c>
      <c r="T72" s="89">
        <f t="shared" si="57"/>
        <v>6</v>
      </c>
      <c r="U72" s="90">
        <v>10</v>
      </c>
      <c r="V72" s="87">
        <v>6</v>
      </c>
      <c r="W72" s="92">
        <f t="shared" si="58"/>
        <v>10</v>
      </c>
      <c r="X72" s="87"/>
      <c r="Y72" s="87"/>
      <c r="Z72" s="87"/>
      <c r="AA72" s="87"/>
      <c r="AB72" s="87"/>
    </row>
    <row r="73" spans="1:28" s="88" customFormat="1" x14ac:dyDescent="0.25">
      <c r="A73" s="164"/>
      <c r="B73" s="31" t="s">
        <v>84</v>
      </c>
      <c r="C73" s="80">
        <v>28.23</v>
      </c>
      <c r="D73" s="55">
        <v>44</v>
      </c>
      <c r="E73" s="55">
        <v>48</v>
      </c>
      <c r="F73" s="80">
        <f t="shared" si="54"/>
        <v>1.7</v>
      </c>
      <c r="G73" s="87">
        <v>4</v>
      </c>
      <c r="H73" s="92">
        <f t="shared" si="55"/>
        <v>9.0909090909090917</v>
      </c>
      <c r="I73" s="86"/>
      <c r="J73" s="55"/>
      <c r="K73" s="55"/>
      <c r="L73" s="55"/>
      <c r="M73" s="55"/>
      <c r="N73" s="68">
        <v>4</v>
      </c>
      <c r="O73" s="87"/>
      <c r="P73" s="87"/>
      <c r="Q73" s="87"/>
      <c r="R73" s="87"/>
      <c r="S73" s="91">
        <f t="shared" si="56"/>
        <v>100</v>
      </c>
      <c r="T73" s="89">
        <f t="shared" si="57"/>
        <v>4</v>
      </c>
      <c r="U73" s="90">
        <v>10</v>
      </c>
      <c r="V73" s="87">
        <v>4</v>
      </c>
      <c r="W73" s="92">
        <f t="shared" si="58"/>
        <v>8.3333333333333339</v>
      </c>
      <c r="X73" s="87"/>
      <c r="Y73" s="87"/>
      <c r="Z73" s="87"/>
      <c r="AA73" s="87"/>
      <c r="AB73" s="87"/>
    </row>
    <row r="74" spans="1:28" s="88" customFormat="1" ht="25.5" x14ac:dyDescent="0.25">
      <c r="A74" s="165" t="s">
        <v>340</v>
      </c>
      <c r="B74" s="31" t="s">
        <v>207</v>
      </c>
      <c r="C74" s="80"/>
      <c r="D74" s="55"/>
      <c r="E74" s="55"/>
      <c r="F74" s="80"/>
      <c r="G74" s="87"/>
      <c r="H74" s="80"/>
      <c r="I74" s="86"/>
      <c r="J74" s="55"/>
      <c r="K74" s="55"/>
      <c r="L74" s="55"/>
      <c r="M74" s="55"/>
      <c r="N74" s="68"/>
      <c r="O74" s="87"/>
      <c r="P74" s="87"/>
      <c r="Q74" s="87"/>
      <c r="R74" s="87"/>
      <c r="S74" s="91"/>
      <c r="T74" s="85"/>
      <c r="U74" s="87"/>
      <c r="V74" s="87"/>
      <c r="W74" s="91"/>
      <c r="X74" s="87"/>
      <c r="Y74" s="87"/>
      <c r="Z74" s="87"/>
      <c r="AA74" s="87"/>
      <c r="AB74" s="87"/>
    </row>
    <row r="75" spans="1:28" s="88" customFormat="1" x14ac:dyDescent="0.25">
      <c r="A75" s="164"/>
      <c r="B75" s="31" t="s">
        <v>46</v>
      </c>
      <c r="C75" s="80">
        <v>85.13</v>
      </c>
      <c r="D75" s="55">
        <v>176</v>
      </c>
      <c r="E75" s="55">
        <v>168</v>
      </c>
      <c r="F75" s="80">
        <f t="shared" ref="F75:F82" si="59">ROUNDDOWN((E75/C75),2)</f>
        <v>1.97</v>
      </c>
      <c r="G75" s="87">
        <v>17</v>
      </c>
      <c r="H75" s="92">
        <f t="shared" ref="H75:H82" si="60">SUM(G75*100/D75)</f>
        <v>9.6590909090909083</v>
      </c>
      <c r="I75" s="86"/>
      <c r="J75" s="55"/>
      <c r="K75" s="55"/>
      <c r="L75" s="55"/>
      <c r="M75" s="55"/>
      <c r="N75" s="68">
        <v>7</v>
      </c>
      <c r="O75" s="87"/>
      <c r="P75" s="87"/>
      <c r="Q75" s="87"/>
      <c r="R75" s="87"/>
      <c r="S75" s="91">
        <f t="shared" ref="S75:S82" si="61">SUM(N75*100/G75)</f>
        <v>41.176470588235297</v>
      </c>
      <c r="T75" s="89">
        <f t="shared" ref="T75:T82" si="62">ROUNDDOWN((U75*E75/100),0)</f>
        <v>16</v>
      </c>
      <c r="U75" s="90">
        <v>10</v>
      </c>
      <c r="V75" s="87">
        <v>16</v>
      </c>
      <c r="W75" s="92">
        <f t="shared" ref="W75:W82" si="63">SUM(V75*100/E75)</f>
        <v>9.5238095238095237</v>
      </c>
      <c r="X75" s="87"/>
      <c r="Y75" s="87"/>
      <c r="Z75" s="87"/>
      <c r="AA75" s="87"/>
      <c r="AB75" s="87"/>
    </row>
    <row r="76" spans="1:28" s="88" customFormat="1" x14ac:dyDescent="0.25">
      <c r="A76" s="164"/>
      <c r="B76" s="31" t="s">
        <v>62</v>
      </c>
      <c r="C76" s="80">
        <v>36.57</v>
      </c>
      <c r="D76" s="55">
        <v>116</v>
      </c>
      <c r="E76" s="55">
        <v>108</v>
      </c>
      <c r="F76" s="80">
        <f t="shared" si="59"/>
        <v>2.95</v>
      </c>
      <c r="G76" s="87">
        <v>11</v>
      </c>
      <c r="H76" s="92">
        <f t="shared" si="60"/>
        <v>9.4827586206896548</v>
      </c>
      <c r="I76" s="86"/>
      <c r="J76" s="55"/>
      <c r="K76" s="55"/>
      <c r="L76" s="55"/>
      <c r="M76" s="55"/>
      <c r="N76" s="68">
        <v>7</v>
      </c>
      <c r="O76" s="87"/>
      <c r="P76" s="87"/>
      <c r="Q76" s="87"/>
      <c r="R76" s="87"/>
      <c r="S76" s="91">
        <f t="shared" si="61"/>
        <v>63.636363636363633</v>
      </c>
      <c r="T76" s="89">
        <f t="shared" si="62"/>
        <v>10</v>
      </c>
      <c r="U76" s="90">
        <v>10</v>
      </c>
      <c r="V76" s="87">
        <v>10</v>
      </c>
      <c r="W76" s="92">
        <f t="shared" si="63"/>
        <v>9.2592592592592595</v>
      </c>
      <c r="X76" s="87"/>
      <c r="Y76" s="87"/>
      <c r="Z76" s="87"/>
      <c r="AA76" s="87"/>
      <c r="AB76" s="87"/>
    </row>
    <row r="77" spans="1:28" s="88" customFormat="1" x14ac:dyDescent="0.25">
      <c r="A77" s="164"/>
      <c r="B77" s="31" t="s">
        <v>61</v>
      </c>
      <c r="C77" s="80" t="s">
        <v>237</v>
      </c>
      <c r="D77" s="55">
        <v>172</v>
      </c>
      <c r="E77" s="55">
        <v>172</v>
      </c>
      <c r="F77" s="80">
        <f t="shared" si="59"/>
        <v>5.95</v>
      </c>
      <c r="G77" s="87">
        <v>17</v>
      </c>
      <c r="H77" s="92">
        <f t="shared" si="60"/>
        <v>9.8837209302325579</v>
      </c>
      <c r="I77" s="86"/>
      <c r="J77" s="55"/>
      <c r="K77" s="55"/>
      <c r="L77" s="55"/>
      <c r="M77" s="55"/>
      <c r="N77" s="68">
        <v>12</v>
      </c>
      <c r="O77" s="87"/>
      <c r="P77" s="87"/>
      <c r="Q77" s="87"/>
      <c r="R77" s="87"/>
      <c r="S77" s="91">
        <f t="shared" si="61"/>
        <v>70.588235294117652</v>
      </c>
      <c r="T77" s="89">
        <f t="shared" si="62"/>
        <v>17</v>
      </c>
      <c r="U77" s="90">
        <v>10</v>
      </c>
      <c r="V77" s="87">
        <v>17</v>
      </c>
      <c r="W77" s="92">
        <f t="shared" si="63"/>
        <v>9.8837209302325579</v>
      </c>
      <c r="X77" s="87"/>
      <c r="Y77" s="87"/>
      <c r="Z77" s="87"/>
      <c r="AA77" s="87"/>
      <c r="AB77" s="87"/>
    </row>
    <row r="78" spans="1:28" s="88" customFormat="1" x14ac:dyDescent="0.25">
      <c r="A78" s="164"/>
      <c r="B78" s="31" t="s">
        <v>63</v>
      </c>
      <c r="C78" s="80">
        <v>29.22</v>
      </c>
      <c r="D78" s="55">
        <v>172</v>
      </c>
      <c r="E78" s="55">
        <v>176</v>
      </c>
      <c r="F78" s="80">
        <f t="shared" ref="F78" si="64">ROUNDDOWN((E78/C78),2)</f>
        <v>6.02</v>
      </c>
      <c r="G78" s="87">
        <v>17</v>
      </c>
      <c r="H78" s="92">
        <f t="shared" ref="H78" si="65">SUM(G78*100/D78)</f>
        <v>9.8837209302325579</v>
      </c>
      <c r="I78" s="86"/>
      <c r="J78" s="55"/>
      <c r="K78" s="55"/>
      <c r="L78" s="55"/>
      <c r="M78" s="55"/>
      <c r="N78" s="68">
        <v>15</v>
      </c>
      <c r="O78" s="87"/>
      <c r="P78" s="87"/>
      <c r="Q78" s="87"/>
      <c r="R78" s="87"/>
      <c r="S78" s="91">
        <f t="shared" ref="S78" si="66">SUM(N78*100/G78)</f>
        <v>88.235294117647058</v>
      </c>
      <c r="T78" s="89">
        <f t="shared" ref="T78" si="67">ROUNDDOWN((U78*E78/100),0)</f>
        <v>17</v>
      </c>
      <c r="U78" s="90">
        <v>10</v>
      </c>
      <c r="V78" s="87">
        <v>17</v>
      </c>
      <c r="W78" s="92">
        <f t="shared" ref="W78" si="68">SUM(V78*100/E78)</f>
        <v>9.6590909090909083</v>
      </c>
      <c r="X78" s="87"/>
      <c r="Y78" s="87"/>
      <c r="Z78" s="87"/>
      <c r="AA78" s="87"/>
      <c r="AB78" s="87"/>
    </row>
    <row r="79" spans="1:28" s="88" customFormat="1" x14ac:dyDescent="0.25">
      <c r="A79" s="164"/>
      <c r="B79" s="31" t="s">
        <v>47</v>
      </c>
      <c r="C79" s="80">
        <v>42.98</v>
      </c>
      <c r="D79" s="55">
        <v>87</v>
      </c>
      <c r="E79" s="55">
        <v>90</v>
      </c>
      <c r="F79" s="80">
        <f t="shared" si="59"/>
        <v>2.09</v>
      </c>
      <c r="G79" s="87">
        <v>8</v>
      </c>
      <c r="H79" s="92">
        <f t="shared" si="60"/>
        <v>9.1954022988505741</v>
      </c>
      <c r="I79" s="86"/>
      <c r="J79" s="55"/>
      <c r="K79" s="55"/>
      <c r="L79" s="55"/>
      <c r="M79" s="55"/>
      <c r="N79" s="68">
        <v>1</v>
      </c>
      <c r="O79" s="87"/>
      <c r="P79" s="87"/>
      <c r="Q79" s="87"/>
      <c r="R79" s="87"/>
      <c r="S79" s="91">
        <f t="shared" si="61"/>
        <v>12.5</v>
      </c>
      <c r="T79" s="89">
        <f t="shared" si="62"/>
        <v>9</v>
      </c>
      <c r="U79" s="90">
        <v>10</v>
      </c>
      <c r="V79" s="87">
        <v>9</v>
      </c>
      <c r="W79" s="92">
        <f t="shared" si="63"/>
        <v>10</v>
      </c>
      <c r="X79" s="87"/>
      <c r="Y79" s="87"/>
      <c r="Z79" s="87"/>
      <c r="AA79" s="87"/>
      <c r="AB79" s="87"/>
    </row>
    <row r="80" spans="1:28" s="88" customFormat="1" x14ac:dyDescent="0.25">
      <c r="A80" s="164"/>
      <c r="B80" s="31" t="s">
        <v>48</v>
      </c>
      <c r="C80" s="80">
        <v>54.42</v>
      </c>
      <c r="D80" s="55">
        <v>200</v>
      </c>
      <c r="E80" s="55">
        <v>192</v>
      </c>
      <c r="F80" s="80">
        <f t="shared" si="59"/>
        <v>3.52</v>
      </c>
      <c r="G80" s="87">
        <v>20</v>
      </c>
      <c r="H80" s="92">
        <f t="shared" si="60"/>
        <v>10</v>
      </c>
      <c r="I80" s="86"/>
      <c r="J80" s="55"/>
      <c r="K80" s="55"/>
      <c r="L80" s="55"/>
      <c r="M80" s="55"/>
      <c r="N80" s="68">
        <v>12</v>
      </c>
      <c r="O80" s="87"/>
      <c r="P80" s="87"/>
      <c r="Q80" s="87"/>
      <c r="R80" s="87"/>
      <c r="S80" s="91">
        <f t="shared" si="61"/>
        <v>60</v>
      </c>
      <c r="T80" s="89">
        <f t="shared" si="62"/>
        <v>19</v>
      </c>
      <c r="U80" s="90">
        <v>10</v>
      </c>
      <c r="V80" s="87">
        <v>19</v>
      </c>
      <c r="W80" s="92">
        <f t="shared" si="63"/>
        <v>9.8958333333333339</v>
      </c>
      <c r="X80" s="87"/>
      <c r="Y80" s="87"/>
      <c r="Z80" s="87"/>
      <c r="AA80" s="87"/>
      <c r="AB80" s="87"/>
    </row>
    <row r="81" spans="1:28" s="88" customFormat="1" x14ac:dyDescent="0.25">
      <c r="A81" s="164"/>
      <c r="B81" s="31" t="s">
        <v>49</v>
      </c>
      <c r="C81" s="80">
        <v>43.23</v>
      </c>
      <c r="D81" s="55">
        <v>49</v>
      </c>
      <c r="E81" s="55">
        <v>54</v>
      </c>
      <c r="F81" s="80">
        <f t="shared" si="59"/>
        <v>1.24</v>
      </c>
      <c r="G81" s="87">
        <v>4</v>
      </c>
      <c r="H81" s="92">
        <f t="shared" si="60"/>
        <v>8.1632653061224492</v>
      </c>
      <c r="I81" s="86"/>
      <c r="J81" s="55"/>
      <c r="K81" s="55"/>
      <c r="L81" s="55"/>
      <c r="M81" s="55"/>
      <c r="N81" s="68">
        <v>0</v>
      </c>
      <c r="O81" s="87"/>
      <c r="P81" s="87"/>
      <c r="Q81" s="87"/>
      <c r="R81" s="87"/>
      <c r="S81" s="91">
        <f t="shared" si="61"/>
        <v>0</v>
      </c>
      <c r="T81" s="89">
        <f t="shared" si="62"/>
        <v>5</v>
      </c>
      <c r="U81" s="90">
        <v>10</v>
      </c>
      <c r="V81" s="87">
        <v>5</v>
      </c>
      <c r="W81" s="92">
        <f t="shared" si="63"/>
        <v>9.2592592592592595</v>
      </c>
      <c r="X81" s="87"/>
      <c r="Y81" s="87"/>
      <c r="Z81" s="87"/>
      <c r="AA81" s="87"/>
      <c r="AB81" s="87"/>
    </row>
    <row r="82" spans="1:28" s="88" customFormat="1" x14ac:dyDescent="0.25">
      <c r="A82" s="164"/>
      <c r="B82" s="31" t="s">
        <v>90</v>
      </c>
      <c r="C82" s="80">
        <v>39.54</v>
      </c>
      <c r="D82" s="55">
        <v>60</v>
      </c>
      <c r="E82" s="55">
        <v>68</v>
      </c>
      <c r="F82" s="80">
        <f t="shared" si="59"/>
        <v>1.71</v>
      </c>
      <c r="G82" s="87">
        <v>6</v>
      </c>
      <c r="H82" s="92">
        <f t="shared" si="60"/>
        <v>10</v>
      </c>
      <c r="I82" s="86"/>
      <c r="J82" s="55"/>
      <c r="K82" s="55"/>
      <c r="L82" s="55"/>
      <c r="M82" s="55"/>
      <c r="N82" s="68">
        <v>3</v>
      </c>
      <c r="O82" s="87"/>
      <c r="P82" s="87"/>
      <c r="Q82" s="87"/>
      <c r="R82" s="87"/>
      <c r="S82" s="91">
        <f t="shared" si="61"/>
        <v>50</v>
      </c>
      <c r="T82" s="89">
        <f t="shared" si="62"/>
        <v>6</v>
      </c>
      <c r="U82" s="90">
        <v>10</v>
      </c>
      <c r="V82" s="87">
        <v>6</v>
      </c>
      <c r="W82" s="92">
        <f t="shared" si="63"/>
        <v>8.8235294117647065</v>
      </c>
      <c r="X82" s="87"/>
      <c r="Y82" s="87"/>
      <c r="Z82" s="87"/>
      <c r="AA82" s="87"/>
      <c r="AB82" s="87"/>
    </row>
    <row r="83" spans="1:28" s="88" customFormat="1" ht="25.5" x14ac:dyDescent="0.25">
      <c r="A83" s="165" t="s">
        <v>341</v>
      </c>
      <c r="B83" s="31" t="s">
        <v>118</v>
      </c>
      <c r="C83" s="80"/>
      <c r="D83" s="55"/>
      <c r="E83" s="55"/>
      <c r="F83" s="80"/>
      <c r="G83" s="87"/>
      <c r="H83" s="80"/>
      <c r="I83" s="86"/>
      <c r="J83" s="55"/>
      <c r="K83" s="55"/>
      <c r="L83" s="55"/>
      <c r="M83" s="55"/>
      <c r="N83" s="68"/>
      <c r="O83" s="87"/>
      <c r="P83" s="87"/>
      <c r="Q83" s="87"/>
      <c r="R83" s="87"/>
      <c r="S83" s="91"/>
      <c r="T83" s="85"/>
      <c r="U83" s="87"/>
      <c r="V83" s="87"/>
      <c r="W83" s="91"/>
      <c r="X83" s="87"/>
      <c r="Y83" s="87"/>
      <c r="Z83" s="87"/>
      <c r="AA83" s="87"/>
      <c r="AB83" s="87"/>
    </row>
    <row r="84" spans="1:28" s="88" customFormat="1" x14ac:dyDescent="0.25">
      <c r="A84" s="164"/>
      <c r="B84" s="31" t="s">
        <v>55</v>
      </c>
      <c r="C84" s="80">
        <v>15.74</v>
      </c>
      <c r="D84" s="55">
        <v>81</v>
      </c>
      <c r="E84" s="55">
        <v>99</v>
      </c>
      <c r="F84" s="80">
        <f t="shared" ref="F84:F93" si="69">ROUNDDOWN((E84/C84),2)</f>
        <v>6.28</v>
      </c>
      <c r="G84" s="87">
        <v>8</v>
      </c>
      <c r="H84" s="92">
        <f t="shared" ref="H84:H93" si="70">SUM(G84*100/D84)</f>
        <v>9.8765432098765427</v>
      </c>
      <c r="I84" s="86"/>
      <c r="J84" s="55"/>
      <c r="K84" s="55"/>
      <c r="L84" s="55"/>
      <c r="M84" s="55"/>
      <c r="N84" s="68">
        <v>6</v>
      </c>
      <c r="O84" s="87"/>
      <c r="P84" s="87"/>
      <c r="Q84" s="87"/>
      <c r="R84" s="87"/>
      <c r="S84" s="91">
        <f t="shared" ref="S84:S93" si="71">SUM(N84*100/G84)</f>
        <v>75</v>
      </c>
      <c r="T84" s="89">
        <f t="shared" ref="T84:T93" si="72">ROUNDDOWN((U84*E84/100),0)</f>
        <v>9</v>
      </c>
      <c r="U84" s="90">
        <v>10</v>
      </c>
      <c r="V84" s="87">
        <v>9</v>
      </c>
      <c r="W84" s="92">
        <f t="shared" ref="W84:W93" si="73">SUM(V84*100/E84)</f>
        <v>9.0909090909090917</v>
      </c>
      <c r="X84" s="87"/>
      <c r="Y84" s="87"/>
      <c r="Z84" s="87"/>
      <c r="AA84" s="87"/>
      <c r="AB84" s="87"/>
    </row>
    <row r="85" spans="1:28" s="88" customFormat="1" x14ac:dyDescent="0.25">
      <c r="A85" s="164"/>
      <c r="B85" s="31" t="s">
        <v>56</v>
      </c>
      <c r="C85" s="80">
        <v>17.47</v>
      </c>
      <c r="D85" s="55">
        <v>40</v>
      </c>
      <c r="E85" s="55">
        <v>40</v>
      </c>
      <c r="F85" s="80">
        <f t="shared" si="69"/>
        <v>2.2799999999999998</v>
      </c>
      <c r="G85" s="87">
        <v>4</v>
      </c>
      <c r="H85" s="92">
        <f t="shared" si="70"/>
        <v>10</v>
      </c>
      <c r="I85" s="86"/>
      <c r="J85" s="55"/>
      <c r="K85" s="55"/>
      <c r="L85" s="55"/>
      <c r="M85" s="55"/>
      <c r="N85" s="68">
        <v>1</v>
      </c>
      <c r="O85" s="87"/>
      <c r="P85" s="87"/>
      <c r="Q85" s="87"/>
      <c r="R85" s="87"/>
      <c r="S85" s="91">
        <f t="shared" si="71"/>
        <v>25</v>
      </c>
      <c r="T85" s="89">
        <f t="shared" si="72"/>
        <v>4</v>
      </c>
      <c r="U85" s="90">
        <v>10</v>
      </c>
      <c r="V85" s="87">
        <v>4</v>
      </c>
      <c r="W85" s="92">
        <f t="shared" si="73"/>
        <v>10</v>
      </c>
      <c r="X85" s="87"/>
      <c r="Y85" s="87"/>
      <c r="Z85" s="87"/>
      <c r="AA85" s="87"/>
      <c r="AB85" s="87"/>
    </row>
    <row r="86" spans="1:28" s="88" customFormat="1" x14ac:dyDescent="0.25">
      <c r="A86" s="164"/>
      <c r="B86" s="31" t="s">
        <v>72</v>
      </c>
      <c r="C86" s="80">
        <v>16.04</v>
      </c>
      <c r="D86" s="55">
        <v>28</v>
      </c>
      <c r="E86" s="55">
        <v>32</v>
      </c>
      <c r="F86" s="80">
        <f t="shared" si="69"/>
        <v>1.99</v>
      </c>
      <c r="G86" s="87">
        <v>2</v>
      </c>
      <c r="H86" s="92">
        <f t="shared" si="70"/>
        <v>7.1428571428571432</v>
      </c>
      <c r="I86" s="86"/>
      <c r="J86" s="55"/>
      <c r="K86" s="55"/>
      <c r="L86" s="55"/>
      <c r="M86" s="55"/>
      <c r="N86" s="68">
        <v>0</v>
      </c>
      <c r="O86" s="87"/>
      <c r="P86" s="87"/>
      <c r="Q86" s="87"/>
      <c r="R86" s="87"/>
      <c r="S86" s="91">
        <f t="shared" si="71"/>
        <v>0</v>
      </c>
      <c r="T86" s="89">
        <f t="shared" si="72"/>
        <v>3</v>
      </c>
      <c r="U86" s="90">
        <v>10</v>
      </c>
      <c r="V86" s="87">
        <v>3</v>
      </c>
      <c r="W86" s="92">
        <f t="shared" si="73"/>
        <v>9.375</v>
      </c>
      <c r="X86" s="87"/>
      <c r="Y86" s="87"/>
      <c r="Z86" s="87"/>
      <c r="AA86" s="87"/>
      <c r="AB86" s="87"/>
    </row>
    <row r="87" spans="1:28" s="88" customFormat="1" x14ac:dyDescent="0.25">
      <c r="A87" s="164"/>
      <c r="B87" s="31" t="s">
        <v>73</v>
      </c>
      <c r="C87" s="80">
        <v>44.47</v>
      </c>
      <c r="D87" s="55">
        <v>140</v>
      </c>
      <c r="E87" s="55">
        <v>136</v>
      </c>
      <c r="F87" s="80">
        <f t="shared" si="69"/>
        <v>3.05</v>
      </c>
      <c r="G87" s="87">
        <v>14</v>
      </c>
      <c r="H87" s="92">
        <f t="shared" si="70"/>
        <v>10</v>
      </c>
      <c r="I87" s="86"/>
      <c r="J87" s="55"/>
      <c r="K87" s="55"/>
      <c r="L87" s="55"/>
      <c r="M87" s="55"/>
      <c r="N87" s="68">
        <v>9</v>
      </c>
      <c r="O87" s="87"/>
      <c r="P87" s="87"/>
      <c r="Q87" s="87"/>
      <c r="R87" s="87"/>
      <c r="S87" s="91">
        <f t="shared" si="71"/>
        <v>64.285714285714292</v>
      </c>
      <c r="T87" s="89">
        <f t="shared" si="72"/>
        <v>13</v>
      </c>
      <c r="U87" s="90">
        <v>10</v>
      </c>
      <c r="V87" s="87">
        <v>13</v>
      </c>
      <c r="W87" s="92">
        <f t="shared" si="73"/>
        <v>9.5588235294117645</v>
      </c>
      <c r="X87" s="87"/>
      <c r="Y87" s="87"/>
      <c r="Z87" s="87"/>
      <c r="AA87" s="87"/>
      <c r="AB87" s="87"/>
    </row>
    <row r="88" spans="1:28" s="88" customFormat="1" x14ac:dyDescent="0.25">
      <c r="A88" s="164"/>
      <c r="B88" s="31" t="s">
        <v>57</v>
      </c>
      <c r="C88" s="80">
        <v>41.94</v>
      </c>
      <c r="D88" s="55">
        <v>102</v>
      </c>
      <c r="E88" s="55">
        <v>120</v>
      </c>
      <c r="F88" s="80">
        <f t="shared" si="69"/>
        <v>2.86</v>
      </c>
      <c r="G88" s="87">
        <v>10</v>
      </c>
      <c r="H88" s="92">
        <f t="shared" si="70"/>
        <v>9.8039215686274517</v>
      </c>
      <c r="I88" s="86"/>
      <c r="J88" s="55"/>
      <c r="K88" s="55"/>
      <c r="L88" s="55"/>
      <c r="M88" s="55"/>
      <c r="N88" s="68">
        <v>7</v>
      </c>
      <c r="O88" s="87"/>
      <c r="P88" s="87"/>
      <c r="Q88" s="87"/>
      <c r="R88" s="87"/>
      <c r="S88" s="91">
        <f t="shared" si="71"/>
        <v>70</v>
      </c>
      <c r="T88" s="89">
        <f t="shared" si="72"/>
        <v>12</v>
      </c>
      <c r="U88" s="90">
        <v>10</v>
      </c>
      <c r="V88" s="87">
        <v>12</v>
      </c>
      <c r="W88" s="92">
        <f t="shared" si="73"/>
        <v>10</v>
      </c>
      <c r="X88" s="87"/>
      <c r="Y88" s="87"/>
      <c r="Z88" s="87"/>
      <c r="AA88" s="87"/>
      <c r="AB88" s="87"/>
    </row>
    <row r="89" spans="1:28" s="88" customFormat="1" x14ac:dyDescent="0.25">
      <c r="A89" s="164"/>
      <c r="B89" s="31" t="s">
        <v>74</v>
      </c>
      <c r="C89" s="80">
        <v>20.82</v>
      </c>
      <c r="D89" s="55">
        <v>63</v>
      </c>
      <c r="E89" s="55">
        <v>72</v>
      </c>
      <c r="F89" s="80">
        <f t="shared" si="69"/>
        <v>3.45</v>
      </c>
      <c r="G89" s="87">
        <v>6</v>
      </c>
      <c r="H89" s="92">
        <f t="shared" si="70"/>
        <v>9.5238095238095237</v>
      </c>
      <c r="I89" s="86"/>
      <c r="J89" s="55"/>
      <c r="K89" s="55"/>
      <c r="L89" s="55"/>
      <c r="M89" s="55"/>
      <c r="N89" s="68">
        <v>3</v>
      </c>
      <c r="O89" s="87"/>
      <c r="P89" s="87"/>
      <c r="Q89" s="87"/>
      <c r="R89" s="87"/>
      <c r="S89" s="91">
        <f t="shared" si="71"/>
        <v>50</v>
      </c>
      <c r="T89" s="89">
        <f t="shared" si="72"/>
        <v>7</v>
      </c>
      <c r="U89" s="90">
        <v>10</v>
      </c>
      <c r="V89" s="87">
        <v>7</v>
      </c>
      <c r="W89" s="92">
        <f t="shared" si="73"/>
        <v>9.7222222222222214</v>
      </c>
      <c r="X89" s="87"/>
      <c r="Y89" s="87"/>
      <c r="Z89" s="87"/>
      <c r="AA89" s="87"/>
      <c r="AB89" s="87"/>
    </row>
    <row r="90" spans="1:28" s="88" customFormat="1" x14ac:dyDescent="0.25">
      <c r="A90" s="164"/>
      <c r="B90" s="31" t="s">
        <v>75</v>
      </c>
      <c r="C90" s="80">
        <v>33.590000000000003</v>
      </c>
      <c r="D90" s="55">
        <v>80</v>
      </c>
      <c r="E90" s="55">
        <v>80</v>
      </c>
      <c r="F90" s="80">
        <f t="shared" si="69"/>
        <v>2.38</v>
      </c>
      <c r="G90" s="87">
        <v>8</v>
      </c>
      <c r="H90" s="92">
        <f t="shared" si="70"/>
        <v>10</v>
      </c>
      <c r="I90" s="86"/>
      <c r="J90" s="55"/>
      <c r="K90" s="55"/>
      <c r="L90" s="55"/>
      <c r="M90" s="55"/>
      <c r="N90" s="68">
        <v>3</v>
      </c>
      <c r="O90" s="87"/>
      <c r="P90" s="87"/>
      <c r="Q90" s="87"/>
      <c r="R90" s="87"/>
      <c r="S90" s="91">
        <f t="shared" si="71"/>
        <v>37.5</v>
      </c>
      <c r="T90" s="89">
        <f t="shared" si="72"/>
        <v>8</v>
      </c>
      <c r="U90" s="90">
        <v>10</v>
      </c>
      <c r="V90" s="87">
        <v>8</v>
      </c>
      <c r="W90" s="92">
        <f t="shared" si="73"/>
        <v>10</v>
      </c>
      <c r="X90" s="87"/>
      <c r="Y90" s="87"/>
      <c r="Z90" s="87"/>
      <c r="AA90" s="87"/>
      <c r="AB90" s="87"/>
    </row>
    <row r="91" spans="1:28" s="88" customFormat="1" x14ac:dyDescent="0.25">
      <c r="A91" s="164"/>
      <c r="B91" s="31" t="s">
        <v>58</v>
      </c>
      <c r="C91" s="80">
        <v>24.16</v>
      </c>
      <c r="D91" s="55">
        <v>52</v>
      </c>
      <c r="E91" s="55">
        <v>50</v>
      </c>
      <c r="F91" s="80">
        <f t="shared" si="69"/>
        <v>2.06</v>
      </c>
      <c r="G91" s="87">
        <v>5</v>
      </c>
      <c r="H91" s="92">
        <f t="shared" si="70"/>
        <v>9.615384615384615</v>
      </c>
      <c r="I91" s="86"/>
      <c r="J91" s="55"/>
      <c r="K91" s="55"/>
      <c r="L91" s="55"/>
      <c r="M91" s="55"/>
      <c r="N91" s="68">
        <v>2</v>
      </c>
      <c r="O91" s="87"/>
      <c r="P91" s="87"/>
      <c r="Q91" s="87"/>
      <c r="R91" s="87"/>
      <c r="S91" s="91">
        <f t="shared" si="71"/>
        <v>40</v>
      </c>
      <c r="T91" s="89">
        <f t="shared" si="72"/>
        <v>5</v>
      </c>
      <c r="U91" s="90">
        <v>10</v>
      </c>
      <c r="V91" s="87">
        <v>5</v>
      </c>
      <c r="W91" s="92">
        <f t="shared" si="73"/>
        <v>10</v>
      </c>
      <c r="X91" s="87"/>
      <c r="Y91" s="87"/>
      <c r="Z91" s="87"/>
      <c r="AA91" s="87"/>
      <c r="AB91" s="87"/>
    </row>
    <row r="92" spans="1:28" s="88" customFormat="1" x14ac:dyDescent="0.25">
      <c r="A92" s="164"/>
      <c r="B92" s="31" t="s">
        <v>50</v>
      </c>
      <c r="C92" s="80">
        <v>25.94</v>
      </c>
      <c r="D92" s="55">
        <v>40</v>
      </c>
      <c r="E92" s="55">
        <v>40</v>
      </c>
      <c r="F92" s="80">
        <f t="shared" si="69"/>
        <v>1.54</v>
      </c>
      <c r="G92" s="87">
        <v>4</v>
      </c>
      <c r="H92" s="92">
        <f t="shared" si="70"/>
        <v>10</v>
      </c>
      <c r="I92" s="86"/>
      <c r="J92" s="55"/>
      <c r="K92" s="55"/>
      <c r="L92" s="55"/>
      <c r="M92" s="55"/>
      <c r="N92" s="68">
        <v>1</v>
      </c>
      <c r="O92" s="87"/>
      <c r="P92" s="87"/>
      <c r="Q92" s="87"/>
      <c r="R92" s="87"/>
      <c r="S92" s="91">
        <f t="shared" si="71"/>
        <v>25</v>
      </c>
      <c r="T92" s="89">
        <f t="shared" si="72"/>
        <v>4</v>
      </c>
      <c r="U92" s="90">
        <v>10</v>
      </c>
      <c r="V92" s="87">
        <v>4</v>
      </c>
      <c r="W92" s="92">
        <f t="shared" si="73"/>
        <v>10</v>
      </c>
      <c r="X92" s="87"/>
      <c r="Y92" s="87"/>
      <c r="Z92" s="87"/>
      <c r="AA92" s="87"/>
      <c r="AB92" s="87"/>
    </row>
    <row r="93" spans="1:28" s="88" customFormat="1" x14ac:dyDescent="0.25">
      <c r="A93" s="164"/>
      <c r="B93" s="31" t="s">
        <v>76</v>
      </c>
      <c r="C93" s="80">
        <v>11.37</v>
      </c>
      <c r="D93" s="55">
        <v>36</v>
      </c>
      <c r="E93" s="55">
        <v>32</v>
      </c>
      <c r="F93" s="80">
        <f t="shared" si="69"/>
        <v>2.81</v>
      </c>
      <c r="G93" s="87">
        <v>3</v>
      </c>
      <c r="H93" s="92">
        <f t="shared" si="70"/>
        <v>8.3333333333333339</v>
      </c>
      <c r="I93" s="86"/>
      <c r="J93" s="55"/>
      <c r="K93" s="55"/>
      <c r="L93" s="55"/>
      <c r="M93" s="55"/>
      <c r="N93" s="68">
        <v>2</v>
      </c>
      <c r="O93" s="87"/>
      <c r="P93" s="87"/>
      <c r="Q93" s="87"/>
      <c r="R93" s="87"/>
      <c r="S93" s="91">
        <f t="shared" si="71"/>
        <v>66.666666666666671</v>
      </c>
      <c r="T93" s="89">
        <f t="shared" si="72"/>
        <v>3</v>
      </c>
      <c r="U93" s="90">
        <v>10</v>
      </c>
      <c r="V93" s="87">
        <v>3</v>
      </c>
      <c r="W93" s="92">
        <f t="shared" si="73"/>
        <v>9.375</v>
      </c>
      <c r="X93" s="87"/>
      <c r="Y93" s="87"/>
      <c r="Z93" s="87"/>
      <c r="AA93" s="87"/>
      <c r="AB93" s="87"/>
    </row>
    <row r="94" spans="1:28" s="88" customFormat="1" ht="25.5" x14ac:dyDescent="0.25">
      <c r="A94" s="165" t="s">
        <v>342</v>
      </c>
      <c r="B94" s="31" t="s">
        <v>105</v>
      </c>
      <c r="C94" s="80"/>
      <c r="D94" s="55"/>
      <c r="E94" s="55"/>
      <c r="F94" s="80"/>
      <c r="G94" s="87"/>
      <c r="H94" s="80"/>
      <c r="I94" s="86"/>
      <c r="J94" s="55"/>
      <c r="K94" s="55"/>
      <c r="L94" s="55"/>
      <c r="M94" s="55"/>
      <c r="N94" s="68"/>
      <c r="O94" s="87"/>
      <c r="P94" s="87"/>
      <c r="Q94" s="87"/>
      <c r="R94" s="87"/>
      <c r="S94" s="91"/>
      <c r="T94" s="85"/>
      <c r="U94" s="87"/>
      <c r="V94" s="87"/>
      <c r="W94" s="91"/>
      <c r="X94" s="87"/>
      <c r="Y94" s="87"/>
      <c r="Z94" s="87"/>
      <c r="AA94" s="87"/>
      <c r="AB94" s="87"/>
    </row>
    <row r="95" spans="1:28" s="88" customFormat="1" x14ac:dyDescent="0.25">
      <c r="A95" s="164"/>
      <c r="B95" s="31" t="s">
        <v>22</v>
      </c>
      <c r="C95" s="80">
        <v>31.53</v>
      </c>
      <c r="D95" s="55">
        <v>74</v>
      </c>
      <c r="E95" s="55">
        <v>77</v>
      </c>
      <c r="F95" s="80">
        <f t="shared" ref="F95:F102" si="74">ROUNDDOWN((E95/C95),2)</f>
        <v>2.44</v>
      </c>
      <c r="G95" s="87">
        <v>7</v>
      </c>
      <c r="H95" s="92">
        <f t="shared" ref="H95:H102" si="75">SUM(G95*100/D95)</f>
        <v>9.4594594594594597</v>
      </c>
      <c r="I95" s="86"/>
      <c r="J95" s="55"/>
      <c r="K95" s="55"/>
      <c r="L95" s="55"/>
      <c r="M95" s="55"/>
      <c r="N95" s="68">
        <v>2</v>
      </c>
      <c r="O95" s="87"/>
      <c r="P95" s="87"/>
      <c r="Q95" s="87"/>
      <c r="R95" s="87"/>
      <c r="S95" s="91">
        <f t="shared" ref="S95:S102" si="76">SUM(N95*100/G95)</f>
        <v>28.571428571428573</v>
      </c>
      <c r="T95" s="89">
        <f t="shared" ref="T95:T102" si="77">ROUNDDOWN((U95*E95/100),0)</f>
        <v>7</v>
      </c>
      <c r="U95" s="90">
        <v>10</v>
      </c>
      <c r="V95" s="87">
        <v>7</v>
      </c>
      <c r="W95" s="92">
        <f t="shared" ref="W95:W102" si="78">SUM(V95*100/E95)</f>
        <v>9.0909090909090917</v>
      </c>
      <c r="X95" s="87"/>
      <c r="Y95" s="87"/>
      <c r="Z95" s="87"/>
      <c r="AA95" s="87"/>
      <c r="AB95" s="87"/>
    </row>
    <row r="96" spans="1:28" s="88" customFormat="1" x14ac:dyDescent="0.25">
      <c r="A96" s="164"/>
      <c r="B96" s="31" t="s">
        <v>77</v>
      </c>
      <c r="C96" s="80">
        <v>20.64</v>
      </c>
      <c r="D96" s="55">
        <v>49</v>
      </c>
      <c r="E96" s="55">
        <v>51</v>
      </c>
      <c r="F96" s="80">
        <f t="shared" si="74"/>
        <v>2.4700000000000002</v>
      </c>
      <c r="G96" s="87">
        <v>4</v>
      </c>
      <c r="H96" s="92">
        <f t="shared" si="75"/>
        <v>8.1632653061224492</v>
      </c>
      <c r="I96" s="86"/>
      <c r="J96" s="55"/>
      <c r="K96" s="55"/>
      <c r="L96" s="55"/>
      <c r="M96" s="55"/>
      <c r="N96" s="68">
        <v>3</v>
      </c>
      <c r="O96" s="87"/>
      <c r="P96" s="87"/>
      <c r="Q96" s="87"/>
      <c r="R96" s="87"/>
      <c r="S96" s="91">
        <f t="shared" si="76"/>
        <v>75</v>
      </c>
      <c r="T96" s="89">
        <f t="shared" si="77"/>
        <v>5</v>
      </c>
      <c r="U96" s="90">
        <v>10</v>
      </c>
      <c r="V96" s="87">
        <v>5</v>
      </c>
      <c r="W96" s="92">
        <f t="shared" si="78"/>
        <v>9.8039215686274517</v>
      </c>
      <c r="X96" s="87"/>
      <c r="Y96" s="87"/>
      <c r="Z96" s="87"/>
      <c r="AA96" s="87"/>
      <c r="AB96" s="87"/>
    </row>
    <row r="97" spans="1:28" s="88" customFormat="1" x14ac:dyDescent="0.25">
      <c r="A97" s="164"/>
      <c r="B97" s="31" t="s">
        <v>23</v>
      </c>
      <c r="C97" s="80">
        <v>37.979999999999997</v>
      </c>
      <c r="D97" s="55">
        <v>92</v>
      </c>
      <c r="E97" s="55">
        <v>90</v>
      </c>
      <c r="F97" s="80">
        <f t="shared" si="74"/>
        <v>2.36</v>
      </c>
      <c r="G97" s="87">
        <v>9</v>
      </c>
      <c r="H97" s="92">
        <f t="shared" si="75"/>
        <v>9.7826086956521738</v>
      </c>
      <c r="I97" s="86"/>
      <c r="J97" s="55"/>
      <c r="K97" s="55"/>
      <c r="L97" s="55"/>
      <c r="M97" s="55"/>
      <c r="N97" s="68">
        <v>6</v>
      </c>
      <c r="O97" s="87"/>
      <c r="P97" s="87"/>
      <c r="Q97" s="87"/>
      <c r="R97" s="87"/>
      <c r="S97" s="91">
        <f t="shared" si="76"/>
        <v>66.666666666666671</v>
      </c>
      <c r="T97" s="89">
        <f t="shared" si="77"/>
        <v>9</v>
      </c>
      <c r="U97" s="90">
        <v>10</v>
      </c>
      <c r="V97" s="87">
        <v>9</v>
      </c>
      <c r="W97" s="92">
        <f t="shared" si="78"/>
        <v>10</v>
      </c>
      <c r="X97" s="87"/>
      <c r="Y97" s="87"/>
      <c r="Z97" s="87"/>
      <c r="AA97" s="87"/>
      <c r="AB97" s="87"/>
    </row>
    <row r="98" spans="1:28" s="88" customFormat="1" x14ac:dyDescent="0.25">
      <c r="A98" s="164"/>
      <c r="B98" s="31" t="s">
        <v>78</v>
      </c>
      <c r="C98" s="80">
        <v>57.21</v>
      </c>
      <c r="D98" s="55">
        <v>140</v>
      </c>
      <c r="E98" s="55">
        <v>162</v>
      </c>
      <c r="F98" s="80">
        <f t="shared" si="74"/>
        <v>2.83</v>
      </c>
      <c r="G98" s="87">
        <v>14</v>
      </c>
      <c r="H98" s="92">
        <f t="shared" si="75"/>
        <v>10</v>
      </c>
      <c r="I98" s="86"/>
      <c r="J98" s="55"/>
      <c r="K98" s="55"/>
      <c r="L98" s="55"/>
      <c r="M98" s="55"/>
      <c r="N98" s="68">
        <v>11</v>
      </c>
      <c r="O98" s="87"/>
      <c r="P98" s="87"/>
      <c r="Q98" s="87"/>
      <c r="R98" s="87"/>
      <c r="S98" s="91">
        <f t="shared" si="76"/>
        <v>78.571428571428569</v>
      </c>
      <c r="T98" s="89">
        <f t="shared" si="77"/>
        <v>16</v>
      </c>
      <c r="U98" s="90">
        <v>10</v>
      </c>
      <c r="V98" s="87">
        <v>16</v>
      </c>
      <c r="W98" s="92">
        <f t="shared" si="78"/>
        <v>9.8765432098765427</v>
      </c>
      <c r="X98" s="87"/>
      <c r="Y98" s="87"/>
      <c r="Z98" s="87"/>
      <c r="AA98" s="87"/>
      <c r="AB98" s="87"/>
    </row>
    <row r="99" spans="1:28" s="88" customFormat="1" x14ac:dyDescent="0.25">
      <c r="A99" s="164"/>
      <c r="B99" s="31" t="s">
        <v>24</v>
      </c>
      <c r="C99" s="80">
        <v>49.08</v>
      </c>
      <c r="D99" s="55">
        <v>144</v>
      </c>
      <c r="E99" s="55">
        <v>162</v>
      </c>
      <c r="F99" s="80">
        <f t="shared" si="74"/>
        <v>3.3</v>
      </c>
      <c r="G99" s="87">
        <v>14</v>
      </c>
      <c r="H99" s="92">
        <f t="shared" si="75"/>
        <v>9.7222222222222214</v>
      </c>
      <c r="I99" s="86"/>
      <c r="J99" s="55"/>
      <c r="K99" s="55"/>
      <c r="L99" s="55"/>
      <c r="M99" s="55"/>
      <c r="N99" s="68">
        <v>11</v>
      </c>
      <c r="O99" s="87"/>
      <c r="P99" s="87"/>
      <c r="Q99" s="87"/>
      <c r="R99" s="87"/>
      <c r="S99" s="91">
        <f t="shared" si="76"/>
        <v>78.571428571428569</v>
      </c>
      <c r="T99" s="89">
        <f t="shared" si="77"/>
        <v>16</v>
      </c>
      <c r="U99" s="90">
        <v>10</v>
      </c>
      <c r="V99" s="87">
        <v>16</v>
      </c>
      <c r="W99" s="92">
        <f t="shared" si="78"/>
        <v>9.8765432098765427</v>
      </c>
      <c r="X99" s="87"/>
      <c r="Y99" s="87"/>
      <c r="Z99" s="87"/>
      <c r="AA99" s="87"/>
      <c r="AB99" s="87"/>
    </row>
    <row r="100" spans="1:28" s="88" customFormat="1" x14ac:dyDescent="0.25">
      <c r="A100" s="164"/>
      <c r="B100" s="31" t="s">
        <v>25</v>
      </c>
      <c r="C100" s="80">
        <v>25.44</v>
      </c>
      <c r="D100" s="55">
        <v>60</v>
      </c>
      <c r="E100" s="55">
        <v>81</v>
      </c>
      <c r="F100" s="80">
        <f t="shared" si="74"/>
        <v>3.18</v>
      </c>
      <c r="G100" s="87">
        <v>6</v>
      </c>
      <c r="H100" s="92">
        <f t="shared" si="75"/>
        <v>10</v>
      </c>
      <c r="I100" s="86"/>
      <c r="J100" s="55"/>
      <c r="K100" s="55"/>
      <c r="L100" s="55"/>
      <c r="M100" s="55"/>
      <c r="N100" s="68">
        <v>5</v>
      </c>
      <c r="O100" s="87"/>
      <c r="P100" s="87"/>
      <c r="Q100" s="87"/>
      <c r="R100" s="87"/>
      <c r="S100" s="91">
        <f t="shared" si="76"/>
        <v>83.333333333333329</v>
      </c>
      <c r="T100" s="89">
        <f t="shared" si="77"/>
        <v>8</v>
      </c>
      <c r="U100" s="90">
        <v>10</v>
      </c>
      <c r="V100" s="87">
        <v>8</v>
      </c>
      <c r="W100" s="92">
        <f t="shared" si="78"/>
        <v>9.8765432098765427</v>
      </c>
      <c r="X100" s="87"/>
      <c r="Y100" s="87"/>
      <c r="Z100" s="87"/>
      <c r="AA100" s="87"/>
      <c r="AB100" s="87"/>
    </row>
    <row r="101" spans="1:28" s="88" customFormat="1" x14ac:dyDescent="0.25">
      <c r="A101" s="164"/>
      <c r="B101" s="31" t="s">
        <v>97</v>
      </c>
      <c r="C101" s="80">
        <v>11.11</v>
      </c>
      <c r="D101" s="55">
        <v>61</v>
      </c>
      <c r="E101" s="55">
        <v>84</v>
      </c>
      <c r="F101" s="80">
        <f t="shared" si="74"/>
        <v>7.56</v>
      </c>
      <c r="G101" s="87">
        <v>6</v>
      </c>
      <c r="H101" s="92">
        <f t="shared" si="75"/>
        <v>9.8360655737704921</v>
      </c>
      <c r="I101" s="86"/>
      <c r="J101" s="55"/>
      <c r="K101" s="55"/>
      <c r="L101" s="55"/>
      <c r="M101" s="55"/>
      <c r="N101" s="68">
        <v>3</v>
      </c>
      <c r="O101" s="87"/>
      <c r="P101" s="87"/>
      <c r="Q101" s="87"/>
      <c r="R101" s="87"/>
      <c r="S101" s="91">
        <f t="shared" si="76"/>
        <v>50</v>
      </c>
      <c r="T101" s="89">
        <f t="shared" si="77"/>
        <v>8</v>
      </c>
      <c r="U101" s="90">
        <v>10</v>
      </c>
      <c r="V101" s="87">
        <v>8</v>
      </c>
      <c r="W101" s="92">
        <f t="shared" si="78"/>
        <v>9.5238095238095237</v>
      </c>
      <c r="X101" s="87"/>
      <c r="Y101" s="87"/>
      <c r="Z101" s="87"/>
      <c r="AA101" s="87"/>
      <c r="AB101" s="87"/>
    </row>
    <row r="102" spans="1:28" s="88" customFormat="1" x14ac:dyDescent="0.25">
      <c r="A102" s="164"/>
      <c r="B102" s="31" t="s">
        <v>26</v>
      </c>
      <c r="C102" s="80">
        <v>30.34</v>
      </c>
      <c r="D102" s="55">
        <v>142</v>
      </c>
      <c r="E102" s="55">
        <v>162</v>
      </c>
      <c r="F102" s="80">
        <f t="shared" si="74"/>
        <v>5.33</v>
      </c>
      <c r="G102" s="87">
        <v>14</v>
      </c>
      <c r="H102" s="92">
        <f t="shared" si="75"/>
        <v>9.8591549295774641</v>
      </c>
      <c r="I102" s="86"/>
      <c r="J102" s="55"/>
      <c r="K102" s="55"/>
      <c r="L102" s="55"/>
      <c r="M102" s="55"/>
      <c r="N102" s="68">
        <v>9</v>
      </c>
      <c r="O102" s="87"/>
      <c r="P102" s="87"/>
      <c r="Q102" s="87"/>
      <c r="R102" s="87"/>
      <c r="S102" s="91">
        <f t="shared" si="76"/>
        <v>64.285714285714292</v>
      </c>
      <c r="T102" s="89">
        <f t="shared" si="77"/>
        <v>16</v>
      </c>
      <c r="U102" s="90">
        <v>10</v>
      </c>
      <c r="V102" s="87">
        <v>16</v>
      </c>
      <c r="W102" s="92">
        <f t="shared" si="78"/>
        <v>9.8765432098765427</v>
      </c>
      <c r="X102" s="87"/>
      <c r="Y102" s="87"/>
      <c r="Z102" s="87"/>
      <c r="AA102" s="87"/>
      <c r="AB102" s="87"/>
    </row>
    <row r="103" spans="1:28" s="88" customFormat="1" ht="25.5" x14ac:dyDescent="0.25">
      <c r="A103" s="165" t="s">
        <v>343</v>
      </c>
      <c r="B103" s="31" t="s">
        <v>115</v>
      </c>
      <c r="C103" s="80"/>
      <c r="D103" s="55"/>
      <c r="E103" s="55"/>
      <c r="F103" s="80"/>
      <c r="G103" s="87"/>
      <c r="H103" s="80"/>
      <c r="I103" s="86"/>
      <c r="J103" s="55"/>
      <c r="K103" s="55"/>
      <c r="L103" s="55"/>
      <c r="M103" s="55"/>
      <c r="N103" s="68"/>
      <c r="O103" s="87"/>
      <c r="P103" s="87"/>
      <c r="Q103" s="87"/>
      <c r="R103" s="87"/>
      <c r="S103" s="91"/>
      <c r="T103" s="85"/>
      <c r="U103" s="87"/>
      <c r="V103" s="87"/>
      <c r="W103" s="91"/>
      <c r="X103" s="87"/>
      <c r="Y103" s="87"/>
      <c r="Z103" s="87"/>
      <c r="AA103" s="87"/>
      <c r="AB103" s="87"/>
    </row>
    <row r="104" spans="1:28" s="88" customFormat="1" x14ac:dyDescent="0.25">
      <c r="A104" s="164"/>
      <c r="B104" s="31" t="s">
        <v>89</v>
      </c>
      <c r="C104" s="80">
        <v>40.71</v>
      </c>
      <c r="D104" s="55">
        <v>172</v>
      </c>
      <c r="E104" s="55">
        <v>168</v>
      </c>
      <c r="F104" s="80">
        <f t="shared" ref="F104" si="79">ROUNDDOWN((E104/C104),2)</f>
        <v>4.12</v>
      </c>
      <c r="G104" s="87">
        <v>17</v>
      </c>
      <c r="H104" s="92">
        <f t="shared" ref="H104" si="80">SUM(G104*100/D104)</f>
        <v>9.8837209302325579</v>
      </c>
      <c r="I104" s="86"/>
      <c r="J104" s="55"/>
      <c r="K104" s="55"/>
      <c r="L104" s="55"/>
      <c r="M104" s="55"/>
      <c r="N104" s="68">
        <v>11</v>
      </c>
      <c r="O104" s="87"/>
      <c r="P104" s="87"/>
      <c r="Q104" s="87"/>
      <c r="R104" s="87"/>
      <c r="S104" s="91">
        <f t="shared" ref="S104" si="81">SUM(N104*100/G104)</f>
        <v>64.705882352941174</v>
      </c>
      <c r="T104" s="89">
        <f t="shared" ref="T104" si="82">ROUNDDOWN((U104*E104/100),0)</f>
        <v>16</v>
      </c>
      <c r="U104" s="90">
        <v>10</v>
      </c>
      <c r="V104" s="87">
        <v>16</v>
      </c>
      <c r="W104" s="92">
        <f t="shared" ref="W104" si="83">SUM(V104*100/E104)</f>
        <v>9.5238095238095237</v>
      </c>
      <c r="X104" s="87"/>
      <c r="Y104" s="87"/>
      <c r="Z104" s="87"/>
      <c r="AA104" s="87"/>
      <c r="AB104" s="87"/>
    </row>
    <row r="105" spans="1:28" s="88" customFormat="1" ht="25.5" x14ac:dyDescent="0.25">
      <c r="A105" s="165" t="s">
        <v>344</v>
      </c>
      <c r="B105" s="31" t="s">
        <v>172</v>
      </c>
      <c r="C105" s="80"/>
      <c r="D105" s="55"/>
      <c r="E105" s="55"/>
      <c r="F105" s="80"/>
      <c r="G105" s="87"/>
      <c r="H105" s="80"/>
      <c r="I105" s="86"/>
      <c r="J105" s="55"/>
      <c r="K105" s="55"/>
      <c r="L105" s="55"/>
      <c r="M105" s="55"/>
      <c r="N105" s="68"/>
      <c r="O105" s="87"/>
      <c r="P105" s="87"/>
      <c r="Q105" s="87"/>
      <c r="R105" s="87"/>
      <c r="S105" s="91"/>
      <c r="T105" s="85"/>
      <c r="U105" s="87"/>
      <c r="V105" s="87"/>
      <c r="W105" s="91"/>
      <c r="X105" s="87"/>
      <c r="Y105" s="87"/>
      <c r="Z105" s="87"/>
      <c r="AA105" s="87"/>
      <c r="AB105" s="87"/>
    </row>
    <row r="106" spans="1:28" s="88" customFormat="1" x14ac:dyDescent="0.25">
      <c r="A106" s="164"/>
      <c r="B106" s="31" t="s">
        <v>27</v>
      </c>
      <c r="C106" s="80">
        <v>53.81</v>
      </c>
      <c r="D106" s="55">
        <v>124</v>
      </c>
      <c r="E106" s="55">
        <v>128</v>
      </c>
      <c r="F106" s="80">
        <f t="shared" ref="F106:F109" si="84">ROUNDDOWN((E106/C106),2)</f>
        <v>2.37</v>
      </c>
      <c r="G106" s="87">
        <v>12</v>
      </c>
      <c r="H106" s="92">
        <f t="shared" ref="H106:H109" si="85">SUM(G106*100/D106)</f>
        <v>9.67741935483871</v>
      </c>
      <c r="I106" s="86"/>
      <c r="J106" s="55"/>
      <c r="K106" s="55"/>
      <c r="L106" s="55"/>
      <c r="M106" s="55"/>
      <c r="N106" s="68">
        <v>6</v>
      </c>
      <c r="O106" s="87"/>
      <c r="P106" s="87"/>
      <c r="Q106" s="87"/>
      <c r="R106" s="87"/>
      <c r="S106" s="91">
        <f t="shared" ref="S106:S109" si="86">SUM(N106*100/G106)</f>
        <v>50</v>
      </c>
      <c r="T106" s="89">
        <f t="shared" ref="T106:T109" si="87">ROUNDDOWN((U106*E106/100),0)</f>
        <v>12</v>
      </c>
      <c r="U106" s="90">
        <v>10</v>
      </c>
      <c r="V106" s="87">
        <v>12</v>
      </c>
      <c r="W106" s="92">
        <f t="shared" ref="W106:W109" si="88">SUM(V106*100/E106)</f>
        <v>9.375</v>
      </c>
      <c r="X106" s="87"/>
      <c r="Y106" s="87"/>
      <c r="Z106" s="87"/>
      <c r="AA106" s="87"/>
      <c r="AB106" s="87"/>
    </row>
    <row r="107" spans="1:28" s="88" customFormat="1" x14ac:dyDescent="0.25">
      <c r="A107" s="164"/>
      <c r="B107" s="31" t="s">
        <v>83</v>
      </c>
      <c r="C107" s="80">
        <v>31.86</v>
      </c>
      <c r="D107" s="55">
        <v>64</v>
      </c>
      <c r="E107" s="55">
        <v>64</v>
      </c>
      <c r="F107" s="80">
        <f t="shared" si="84"/>
        <v>2</v>
      </c>
      <c r="G107" s="87">
        <v>6</v>
      </c>
      <c r="H107" s="92">
        <f t="shared" si="85"/>
        <v>9.375</v>
      </c>
      <c r="I107" s="86"/>
      <c r="J107" s="55"/>
      <c r="K107" s="55"/>
      <c r="L107" s="55"/>
      <c r="M107" s="55"/>
      <c r="N107" s="68">
        <v>3</v>
      </c>
      <c r="O107" s="87"/>
      <c r="P107" s="87"/>
      <c r="Q107" s="87"/>
      <c r="R107" s="87"/>
      <c r="S107" s="91">
        <f t="shared" si="86"/>
        <v>50</v>
      </c>
      <c r="T107" s="89">
        <f t="shared" si="87"/>
        <v>6</v>
      </c>
      <c r="U107" s="90">
        <v>10</v>
      </c>
      <c r="V107" s="87">
        <v>6</v>
      </c>
      <c r="W107" s="92">
        <f t="shared" si="88"/>
        <v>9.375</v>
      </c>
      <c r="X107" s="87"/>
      <c r="Y107" s="87"/>
      <c r="Z107" s="87"/>
      <c r="AA107" s="87"/>
      <c r="AB107" s="87"/>
    </row>
    <row r="108" spans="1:28" s="88" customFormat="1" x14ac:dyDescent="0.25">
      <c r="A108" s="164"/>
      <c r="B108" s="31" t="s">
        <v>28</v>
      </c>
      <c r="C108" s="80">
        <v>53.25</v>
      </c>
      <c r="D108" s="55">
        <v>116</v>
      </c>
      <c r="E108" s="55">
        <v>124</v>
      </c>
      <c r="F108" s="80">
        <f t="shared" si="84"/>
        <v>2.3199999999999998</v>
      </c>
      <c r="G108" s="87">
        <v>11</v>
      </c>
      <c r="H108" s="92">
        <f t="shared" si="85"/>
        <v>9.4827586206896548</v>
      </c>
      <c r="I108" s="86"/>
      <c r="J108" s="55"/>
      <c r="K108" s="55"/>
      <c r="L108" s="55"/>
      <c r="M108" s="55"/>
      <c r="N108" s="68">
        <v>7</v>
      </c>
      <c r="O108" s="87"/>
      <c r="P108" s="87"/>
      <c r="Q108" s="87"/>
      <c r="R108" s="87"/>
      <c r="S108" s="91">
        <f t="shared" si="86"/>
        <v>63.636363636363633</v>
      </c>
      <c r="T108" s="89">
        <f t="shared" si="87"/>
        <v>12</v>
      </c>
      <c r="U108" s="90">
        <v>10</v>
      </c>
      <c r="V108" s="87">
        <v>12</v>
      </c>
      <c r="W108" s="92">
        <f t="shared" si="88"/>
        <v>9.67741935483871</v>
      </c>
      <c r="X108" s="87"/>
      <c r="Y108" s="87"/>
      <c r="Z108" s="87"/>
      <c r="AA108" s="87"/>
      <c r="AB108" s="87"/>
    </row>
    <row r="109" spans="1:28" s="88" customFormat="1" x14ac:dyDescent="0.25">
      <c r="A109" s="164"/>
      <c r="B109" s="31" t="s">
        <v>92</v>
      </c>
      <c r="C109" s="80">
        <v>28.49</v>
      </c>
      <c r="D109" s="55">
        <v>112</v>
      </c>
      <c r="E109" s="55">
        <v>112</v>
      </c>
      <c r="F109" s="80">
        <f t="shared" si="84"/>
        <v>3.93</v>
      </c>
      <c r="G109" s="87">
        <v>11</v>
      </c>
      <c r="H109" s="92">
        <f t="shared" si="85"/>
        <v>9.8214285714285712</v>
      </c>
      <c r="I109" s="86"/>
      <c r="J109" s="55"/>
      <c r="K109" s="55"/>
      <c r="L109" s="55"/>
      <c r="M109" s="55"/>
      <c r="N109" s="68">
        <v>7</v>
      </c>
      <c r="O109" s="87"/>
      <c r="P109" s="87"/>
      <c r="Q109" s="87"/>
      <c r="R109" s="87"/>
      <c r="S109" s="91">
        <f t="shared" si="86"/>
        <v>63.636363636363633</v>
      </c>
      <c r="T109" s="89">
        <f t="shared" si="87"/>
        <v>11</v>
      </c>
      <c r="U109" s="90">
        <v>10</v>
      </c>
      <c r="V109" s="87">
        <v>11</v>
      </c>
      <c r="W109" s="92">
        <f t="shared" si="88"/>
        <v>9.8214285714285712</v>
      </c>
      <c r="X109" s="87"/>
      <c r="Y109" s="87"/>
      <c r="Z109" s="87"/>
      <c r="AA109" s="87"/>
      <c r="AB109" s="87"/>
    </row>
    <row r="110" spans="1:28" s="88" customFormat="1" ht="25.5" x14ac:dyDescent="0.25">
      <c r="A110" s="165" t="s">
        <v>345</v>
      </c>
      <c r="B110" s="31" t="s">
        <v>106</v>
      </c>
      <c r="C110" s="80"/>
      <c r="D110" s="55"/>
      <c r="E110" s="55"/>
      <c r="F110" s="80"/>
      <c r="G110" s="87"/>
      <c r="H110" s="80"/>
      <c r="I110" s="86"/>
      <c r="J110" s="55"/>
      <c r="K110" s="55"/>
      <c r="L110" s="55"/>
      <c r="M110" s="55"/>
      <c r="N110" s="68"/>
      <c r="O110" s="87"/>
      <c r="P110" s="87"/>
      <c r="Q110" s="87"/>
      <c r="R110" s="87"/>
      <c r="S110" s="91"/>
      <c r="T110" s="85"/>
      <c r="U110" s="87"/>
      <c r="V110" s="87"/>
      <c r="W110" s="91"/>
      <c r="X110" s="87"/>
      <c r="Y110" s="87"/>
      <c r="Z110" s="87"/>
      <c r="AA110" s="87"/>
      <c r="AB110" s="87"/>
    </row>
    <row r="111" spans="1:28" s="88" customFormat="1" x14ac:dyDescent="0.25">
      <c r="A111" s="164"/>
      <c r="B111" s="31" t="s">
        <v>29</v>
      </c>
      <c r="C111" s="80">
        <v>35.01</v>
      </c>
      <c r="D111" s="55">
        <v>102</v>
      </c>
      <c r="E111" s="55">
        <v>106</v>
      </c>
      <c r="F111" s="80">
        <f t="shared" ref="F111:F116" si="89">ROUNDDOWN((E111/C111),2)</f>
        <v>3.02</v>
      </c>
      <c r="G111" s="87">
        <v>10</v>
      </c>
      <c r="H111" s="92">
        <f t="shared" ref="H111:H116" si="90">SUM(G111*100/D111)</f>
        <v>9.8039215686274517</v>
      </c>
      <c r="I111" s="86"/>
      <c r="J111" s="55"/>
      <c r="K111" s="55"/>
      <c r="L111" s="55"/>
      <c r="M111" s="55"/>
      <c r="N111" s="68">
        <v>8</v>
      </c>
      <c r="O111" s="87"/>
      <c r="P111" s="87"/>
      <c r="Q111" s="87"/>
      <c r="R111" s="87"/>
      <c r="S111" s="91">
        <f t="shared" ref="S111:S116" si="91">SUM(N111*100/G111)</f>
        <v>80</v>
      </c>
      <c r="T111" s="89">
        <f t="shared" ref="T111:T116" si="92">ROUNDDOWN((U111*E111/100),0)</f>
        <v>10</v>
      </c>
      <c r="U111" s="90">
        <v>10</v>
      </c>
      <c r="V111" s="87">
        <v>10</v>
      </c>
      <c r="W111" s="92">
        <f t="shared" ref="W111:W116" si="93">SUM(V111*100/E111)</f>
        <v>9.433962264150944</v>
      </c>
      <c r="X111" s="87"/>
      <c r="Y111" s="87"/>
      <c r="Z111" s="87"/>
      <c r="AA111" s="87"/>
      <c r="AB111" s="87"/>
    </row>
    <row r="112" spans="1:28" s="88" customFormat="1" x14ac:dyDescent="0.25">
      <c r="A112" s="164"/>
      <c r="B112" s="31" t="s">
        <v>98</v>
      </c>
      <c r="C112" s="80">
        <v>11.65</v>
      </c>
      <c r="D112" s="55">
        <v>71</v>
      </c>
      <c r="E112" s="55">
        <v>81</v>
      </c>
      <c r="F112" s="80">
        <f t="shared" si="89"/>
        <v>6.95</v>
      </c>
      <c r="G112" s="87">
        <v>7</v>
      </c>
      <c r="H112" s="92">
        <f t="shared" si="90"/>
        <v>9.8591549295774641</v>
      </c>
      <c r="I112" s="86"/>
      <c r="J112" s="55"/>
      <c r="K112" s="55"/>
      <c r="L112" s="55"/>
      <c r="M112" s="55"/>
      <c r="N112" s="68">
        <v>5</v>
      </c>
      <c r="O112" s="87"/>
      <c r="P112" s="87"/>
      <c r="Q112" s="87"/>
      <c r="R112" s="87"/>
      <c r="S112" s="91">
        <f t="shared" si="91"/>
        <v>71.428571428571431</v>
      </c>
      <c r="T112" s="89">
        <f t="shared" si="92"/>
        <v>8</v>
      </c>
      <c r="U112" s="90">
        <v>10</v>
      </c>
      <c r="V112" s="87">
        <v>8</v>
      </c>
      <c r="W112" s="92">
        <f t="shared" si="93"/>
        <v>9.8765432098765427</v>
      </c>
      <c r="X112" s="87"/>
      <c r="Y112" s="87"/>
      <c r="Z112" s="87"/>
      <c r="AA112" s="87"/>
      <c r="AB112" s="87"/>
    </row>
    <row r="113" spans="1:28" s="88" customFormat="1" x14ac:dyDescent="0.25">
      <c r="A113" s="164"/>
      <c r="B113" s="31" t="s">
        <v>30</v>
      </c>
      <c r="C113" s="80">
        <v>27.07</v>
      </c>
      <c r="D113" s="55">
        <v>93</v>
      </c>
      <c r="E113" s="55">
        <v>75</v>
      </c>
      <c r="F113" s="80">
        <f t="shared" si="89"/>
        <v>2.77</v>
      </c>
      <c r="G113" s="87">
        <v>9</v>
      </c>
      <c r="H113" s="92">
        <f t="shared" si="90"/>
        <v>9.67741935483871</v>
      </c>
      <c r="I113" s="86"/>
      <c r="J113" s="55"/>
      <c r="K113" s="55"/>
      <c r="L113" s="55"/>
      <c r="M113" s="55"/>
      <c r="N113" s="68">
        <v>1</v>
      </c>
      <c r="O113" s="87"/>
      <c r="P113" s="87"/>
      <c r="Q113" s="87"/>
      <c r="R113" s="87"/>
      <c r="S113" s="91">
        <f t="shared" si="91"/>
        <v>11.111111111111111</v>
      </c>
      <c r="T113" s="89">
        <f t="shared" si="92"/>
        <v>7</v>
      </c>
      <c r="U113" s="90">
        <v>10</v>
      </c>
      <c r="V113" s="87">
        <v>7</v>
      </c>
      <c r="W113" s="92">
        <f t="shared" si="93"/>
        <v>9.3333333333333339</v>
      </c>
      <c r="X113" s="87"/>
      <c r="Y113" s="87"/>
      <c r="Z113" s="87"/>
      <c r="AA113" s="87"/>
      <c r="AB113" s="87"/>
    </row>
    <row r="114" spans="1:28" s="88" customFormat="1" x14ac:dyDescent="0.25">
      <c r="A114" s="164"/>
      <c r="B114" s="31" t="s">
        <v>31</v>
      </c>
      <c r="C114" s="80">
        <v>34.950000000000003</v>
      </c>
      <c r="D114" s="55">
        <v>150</v>
      </c>
      <c r="E114" s="55">
        <v>180</v>
      </c>
      <c r="F114" s="80">
        <f t="shared" si="89"/>
        <v>5.15</v>
      </c>
      <c r="G114" s="87">
        <v>15</v>
      </c>
      <c r="H114" s="92">
        <f t="shared" si="90"/>
        <v>10</v>
      </c>
      <c r="I114" s="86"/>
      <c r="J114" s="55"/>
      <c r="K114" s="55"/>
      <c r="L114" s="55"/>
      <c r="M114" s="55"/>
      <c r="N114" s="68">
        <v>9</v>
      </c>
      <c r="O114" s="87"/>
      <c r="P114" s="87"/>
      <c r="Q114" s="87"/>
      <c r="R114" s="87"/>
      <c r="S114" s="91">
        <f t="shared" si="91"/>
        <v>60</v>
      </c>
      <c r="T114" s="89">
        <f t="shared" si="92"/>
        <v>18</v>
      </c>
      <c r="U114" s="90">
        <v>10</v>
      </c>
      <c r="V114" s="87">
        <v>18</v>
      </c>
      <c r="W114" s="92">
        <f t="shared" si="93"/>
        <v>10</v>
      </c>
      <c r="X114" s="87"/>
      <c r="Y114" s="87"/>
      <c r="Z114" s="87"/>
      <c r="AA114" s="87"/>
      <c r="AB114" s="87"/>
    </row>
    <row r="115" spans="1:28" s="88" customFormat="1" x14ac:dyDescent="0.25">
      <c r="A115" s="164"/>
      <c r="B115" s="31" t="s">
        <v>32</v>
      </c>
      <c r="C115" s="80">
        <v>43.27</v>
      </c>
      <c r="D115" s="55">
        <v>70</v>
      </c>
      <c r="E115" s="55">
        <v>68</v>
      </c>
      <c r="F115" s="80">
        <f t="shared" si="89"/>
        <v>1.57</v>
      </c>
      <c r="G115" s="87">
        <v>7</v>
      </c>
      <c r="H115" s="92">
        <f t="shared" si="90"/>
        <v>10</v>
      </c>
      <c r="I115" s="86"/>
      <c r="J115" s="55"/>
      <c r="K115" s="55"/>
      <c r="L115" s="55"/>
      <c r="M115" s="55"/>
      <c r="N115" s="68">
        <v>4</v>
      </c>
      <c r="O115" s="87"/>
      <c r="P115" s="87"/>
      <c r="Q115" s="87"/>
      <c r="R115" s="87"/>
      <c r="S115" s="91">
        <f t="shared" si="91"/>
        <v>57.142857142857146</v>
      </c>
      <c r="T115" s="89">
        <f t="shared" si="92"/>
        <v>6</v>
      </c>
      <c r="U115" s="90">
        <v>10</v>
      </c>
      <c r="V115" s="87">
        <v>6</v>
      </c>
      <c r="W115" s="92">
        <f t="shared" si="93"/>
        <v>8.8235294117647065</v>
      </c>
      <c r="X115" s="87"/>
      <c r="Y115" s="87"/>
      <c r="Z115" s="87"/>
      <c r="AA115" s="87"/>
      <c r="AB115" s="87"/>
    </row>
    <row r="116" spans="1:28" s="88" customFormat="1" x14ac:dyDescent="0.25">
      <c r="A116" s="164"/>
      <c r="B116" s="31" t="s">
        <v>33</v>
      </c>
      <c r="C116" s="80">
        <v>49.89</v>
      </c>
      <c r="D116" s="55">
        <v>146</v>
      </c>
      <c r="E116" s="55">
        <v>175</v>
      </c>
      <c r="F116" s="80">
        <f t="shared" si="89"/>
        <v>3.5</v>
      </c>
      <c r="G116" s="87">
        <v>14</v>
      </c>
      <c r="H116" s="92">
        <f t="shared" si="90"/>
        <v>9.5890410958904102</v>
      </c>
      <c r="I116" s="86"/>
      <c r="J116" s="55"/>
      <c r="K116" s="55"/>
      <c r="L116" s="55"/>
      <c r="M116" s="55"/>
      <c r="N116" s="68">
        <v>9</v>
      </c>
      <c r="O116" s="87"/>
      <c r="P116" s="87"/>
      <c r="Q116" s="87"/>
      <c r="R116" s="87"/>
      <c r="S116" s="91">
        <f t="shared" si="91"/>
        <v>64.285714285714292</v>
      </c>
      <c r="T116" s="89">
        <f t="shared" si="92"/>
        <v>17</v>
      </c>
      <c r="U116" s="90">
        <v>10</v>
      </c>
      <c r="V116" s="87">
        <v>17</v>
      </c>
      <c r="W116" s="92">
        <f t="shared" si="93"/>
        <v>9.7142857142857135</v>
      </c>
      <c r="X116" s="87"/>
      <c r="Y116" s="87"/>
      <c r="Z116" s="87"/>
      <c r="AA116" s="87"/>
      <c r="AB116" s="87"/>
    </row>
    <row r="117" spans="1:28" s="88" customFormat="1" ht="25.5" x14ac:dyDescent="0.25">
      <c r="A117" s="165" t="s">
        <v>346</v>
      </c>
      <c r="B117" s="31" t="s">
        <v>107</v>
      </c>
      <c r="C117" s="80"/>
      <c r="D117" s="55"/>
      <c r="E117" s="55"/>
      <c r="F117" s="80"/>
      <c r="G117" s="87"/>
      <c r="H117" s="80"/>
      <c r="I117" s="86"/>
      <c r="J117" s="55"/>
      <c r="K117" s="55"/>
      <c r="L117" s="55"/>
      <c r="M117" s="55"/>
      <c r="N117" s="68"/>
      <c r="O117" s="87"/>
      <c r="P117" s="87"/>
      <c r="Q117" s="87"/>
      <c r="R117" s="87"/>
      <c r="S117" s="91"/>
      <c r="T117" s="85"/>
      <c r="U117" s="87"/>
      <c r="V117" s="87"/>
      <c r="W117" s="91"/>
      <c r="X117" s="87"/>
      <c r="Y117" s="87"/>
      <c r="Z117" s="87"/>
      <c r="AA117" s="87"/>
      <c r="AB117" s="87"/>
    </row>
    <row r="118" spans="1:28" s="88" customFormat="1" x14ac:dyDescent="0.25">
      <c r="A118" s="164"/>
      <c r="B118" s="31" t="s">
        <v>59</v>
      </c>
      <c r="C118" s="80">
        <v>85.87</v>
      </c>
      <c r="D118" s="55">
        <v>207</v>
      </c>
      <c r="E118" s="55">
        <v>195</v>
      </c>
      <c r="F118" s="80">
        <f t="shared" ref="F118:F121" si="94">ROUNDDOWN((E118/C118),2)</f>
        <v>2.27</v>
      </c>
      <c r="G118" s="87">
        <v>20</v>
      </c>
      <c r="H118" s="92">
        <f t="shared" ref="H118:H119" si="95">SUM(G118*100/D118)</f>
        <v>9.6618357487922708</v>
      </c>
      <c r="I118" s="86"/>
      <c r="J118" s="55"/>
      <c r="K118" s="55"/>
      <c r="L118" s="55"/>
      <c r="M118" s="55"/>
      <c r="N118" s="68">
        <v>20</v>
      </c>
      <c r="O118" s="87"/>
      <c r="P118" s="87"/>
      <c r="Q118" s="87"/>
      <c r="R118" s="87"/>
      <c r="S118" s="91">
        <f t="shared" ref="S118:S119" si="96">SUM(N118*100/G118)</f>
        <v>100</v>
      </c>
      <c r="T118" s="89">
        <f t="shared" ref="T118:T119" si="97">ROUNDDOWN((U118*E118/100),0)</f>
        <v>19</v>
      </c>
      <c r="U118" s="90">
        <v>10</v>
      </c>
      <c r="V118" s="87">
        <v>19</v>
      </c>
      <c r="W118" s="92">
        <f t="shared" ref="W118:W119" si="98">SUM(V118*100/E118)</f>
        <v>9.7435897435897427</v>
      </c>
      <c r="X118" s="87"/>
      <c r="Y118" s="87"/>
      <c r="Z118" s="87"/>
      <c r="AA118" s="87"/>
      <c r="AB118" s="87"/>
    </row>
    <row r="119" spans="1:28" s="88" customFormat="1" x14ac:dyDescent="0.25">
      <c r="A119" s="164"/>
      <c r="B119" s="31" t="s">
        <v>34</v>
      </c>
      <c r="C119" s="80">
        <v>46.91</v>
      </c>
      <c r="D119" s="55">
        <v>156</v>
      </c>
      <c r="E119" s="55">
        <v>165</v>
      </c>
      <c r="F119" s="80">
        <f t="shared" si="94"/>
        <v>3.51</v>
      </c>
      <c r="G119" s="87">
        <v>15</v>
      </c>
      <c r="H119" s="92">
        <f t="shared" si="95"/>
        <v>9.615384615384615</v>
      </c>
      <c r="I119" s="86"/>
      <c r="J119" s="55"/>
      <c r="K119" s="55"/>
      <c r="L119" s="55"/>
      <c r="M119" s="55"/>
      <c r="N119" s="68">
        <v>13</v>
      </c>
      <c r="O119" s="87"/>
      <c r="P119" s="87"/>
      <c r="Q119" s="87"/>
      <c r="R119" s="87"/>
      <c r="S119" s="91">
        <f t="shared" si="96"/>
        <v>86.666666666666671</v>
      </c>
      <c r="T119" s="89">
        <f t="shared" si="97"/>
        <v>16</v>
      </c>
      <c r="U119" s="90">
        <v>10</v>
      </c>
      <c r="V119" s="87">
        <v>16</v>
      </c>
      <c r="W119" s="92">
        <f t="shared" si="98"/>
        <v>9.6969696969696972</v>
      </c>
      <c r="X119" s="87"/>
      <c r="Y119" s="87"/>
      <c r="Z119" s="87"/>
      <c r="AA119" s="87"/>
      <c r="AB119" s="87"/>
    </row>
    <row r="120" spans="1:28" s="88" customFormat="1" ht="25.5" x14ac:dyDescent="0.25">
      <c r="A120" s="165" t="s">
        <v>347</v>
      </c>
      <c r="B120" s="31" t="s">
        <v>108</v>
      </c>
      <c r="C120" s="80"/>
      <c r="D120" s="55"/>
      <c r="E120" s="55"/>
      <c r="F120" s="80"/>
      <c r="G120" s="87"/>
      <c r="H120" s="80"/>
      <c r="I120" s="86"/>
      <c r="J120" s="55"/>
      <c r="K120" s="55"/>
      <c r="L120" s="55"/>
      <c r="M120" s="55"/>
      <c r="N120" s="68"/>
      <c r="O120" s="87"/>
      <c r="P120" s="87"/>
      <c r="Q120" s="87"/>
      <c r="R120" s="87"/>
      <c r="S120" s="91"/>
      <c r="T120" s="85"/>
      <c r="U120" s="87"/>
      <c r="V120" s="87"/>
      <c r="W120" s="91"/>
      <c r="X120" s="87"/>
      <c r="Y120" s="87"/>
      <c r="Z120" s="87"/>
      <c r="AA120" s="87"/>
      <c r="AB120" s="87"/>
    </row>
    <row r="121" spans="1:28" s="88" customFormat="1" x14ac:dyDescent="0.25">
      <c r="A121" s="164"/>
      <c r="B121" s="31" t="s">
        <v>35</v>
      </c>
      <c r="C121" s="80">
        <v>54.53</v>
      </c>
      <c r="D121" s="55">
        <v>103</v>
      </c>
      <c r="E121" s="55">
        <v>96</v>
      </c>
      <c r="F121" s="80">
        <f t="shared" si="94"/>
        <v>1.76</v>
      </c>
      <c r="G121" s="87">
        <v>10</v>
      </c>
      <c r="H121" s="92">
        <f t="shared" ref="H121" si="99">SUM(G121*100/D121)</f>
        <v>9.7087378640776691</v>
      </c>
      <c r="I121" s="86"/>
      <c r="J121" s="55"/>
      <c r="K121" s="55"/>
      <c r="L121" s="55"/>
      <c r="M121" s="55"/>
      <c r="N121" s="68">
        <v>7</v>
      </c>
      <c r="O121" s="87"/>
      <c r="P121" s="87"/>
      <c r="Q121" s="87"/>
      <c r="R121" s="87"/>
      <c r="S121" s="91">
        <f t="shared" ref="S121" si="100">SUM(N121*100/G121)</f>
        <v>70</v>
      </c>
      <c r="T121" s="89">
        <f t="shared" ref="T121" si="101">ROUNDDOWN((U121*E121/100),0)</f>
        <v>9</v>
      </c>
      <c r="U121" s="90">
        <v>10</v>
      </c>
      <c r="V121" s="87">
        <v>9</v>
      </c>
      <c r="W121" s="92">
        <f t="shared" ref="W121" si="102">SUM(V121*100/E121)</f>
        <v>9.375</v>
      </c>
      <c r="X121" s="87"/>
      <c r="Y121" s="87"/>
      <c r="Z121" s="87"/>
      <c r="AA121" s="87"/>
      <c r="AB121" s="87"/>
    </row>
    <row r="122" spans="1:28" s="88" customFormat="1" ht="25.5" x14ac:dyDescent="0.25">
      <c r="A122" s="165" t="s">
        <v>348</v>
      </c>
      <c r="B122" s="31" t="s">
        <v>109</v>
      </c>
      <c r="C122" s="80"/>
      <c r="D122" s="55"/>
      <c r="E122" s="55"/>
      <c r="F122" s="80"/>
      <c r="G122" s="87"/>
      <c r="H122" s="80"/>
      <c r="I122" s="86"/>
      <c r="J122" s="55"/>
      <c r="K122" s="55"/>
      <c r="L122" s="55"/>
      <c r="M122" s="55"/>
      <c r="N122" s="68"/>
      <c r="O122" s="87"/>
      <c r="P122" s="87"/>
      <c r="Q122" s="87"/>
      <c r="R122" s="87"/>
      <c r="S122" s="91"/>
      <c r="T122" s="85"/>
      <c r="U122" s="87"/>
      <c r="V122" s="87"/>
      <c r="W122" s="91"/>
      <c r="X122" s="87"/>
      <c r="Y122" s="87"/>
      <c r="Z122" s="87"/>
      <c r="AA122" s="87"/>
      <c r="AB122" s="87"/>
    </row>
    <row r="123" spans="1:28" s="88" customFormat="1" x14ac:dyDescent="0.25">
      <c r="A123" s="164"/>
      <c r="B123" s="31" t="s">
        <v>36</v>
      </c>
      <c r="C123" s="80">
        <v>44.24</v>
      </c>
      <c r="D123" s="55">
        <v>251</v>
      </c>
      <c r="E123" s="55">
        <v>257</v>
      </c>
      <c r="F123" s="80">
        <f t="shared" ref="F123:F126" si="103">ROUNDDOWN((E123/C123),2)</f>
        <v>5.8</v>
      </c>
      <c r="G123" s="87">
        <v>25</v>
      </c>
      <c r="H123" s="92">
        <f t="shared" ref="H123" si="104">SUM(G123*100/D123)</f>
        <v>9.9601593625498008</v>
      </c>
      <c r="I123" s="86"/>
      <c r="J123" s="55"/>
      <c r="K123" s="55"/>
      <c r="L123" s="55"/>
      <c r="M123" s="55"/>
      <c r="N123" s="68">
        <v>6</v>
      </c>
      <c r="O123" s="87"/>
      <c r="P123" s="87"/>
      <c r="Q123" s="87"/>
      <c r="R123" s="87"/>
      <c r="S123" s="91">
        <f t="shared" ref="S123:S126" si="105">SUM(N123*100/G123)</f>
        <v>24</v>
      </c>
      <c r="T123" s="89">
        <f t="shared" ref="T123:T126" si="106">ROUNDDOWN((U123*E123/100),0)</f>
        <v>25</v>
      </c>
      <c r="U123" s="90">
        <v>10</v>
      </c>
      <c r="V123" s="87">
        <v>25</v>
      </c>
      <c r="W123" s="92">
        <f t="shared" ref="W123:W126" si="107">SUM(V123*100/E123)</f>
        <v>9.7276264591439681</v>
      </c>
      <c r="X123" s="87"/>
      <c r="Y123" s="87"/>
      <c r="Z123" s="87"/>
      <c r="AA123" s="87"/>
      <c r="AB123" s="87"/>
    </row>
    <row r="124" spans="1:28" s="88" customFormat="1" x14ac:dyDescent="0.25">
      <c r="A124" s="164"/>
      <c r="B124" s="31" t="s">
        <v>79</v>
      </c>
      <c r="C124" s="80">
        <v>30.6</v>
      </c>
      <c r="D124" s="55">
        <v>264</v>
      </c>
      <c r="E124" s="55">
        <v>268</v>
      </c>
      <c r="F124" s="80">
        <f t="shared" si="103"/>
        <v>8.75</v>
      </c>
      <c r="G124" s="87">
        <v>26</v>
      </c>
      <c r="H124" s="80">
        <v>10</v>
      </c>
      <c r="I124" s="86"/>
      <c r="J124" s="55"/>
      <c r="K124" s="55"/>
      <c r="L124" s="55"/>
      <c r="M124" s="55"/>
      <c r="N124" s="68">
        <v>4</v>
      </c>
      <c r="O124" s="87"/>
      <c r="P124" s="87"/>
      <c r="Q124" s="87"/>
      <c r="R124" s="87"/>
      <c r="S124" s="91">
        <f t="shared" si="105"/>
        <v>15.384615384615385</v>
      </c>
      <c r="T124" s="89">
        <f t="shared" si="106"/>
        <v>26</v>
      </c>
      <c r="U124" s="90">
        <v>10</v>
      </c>
      <c r="V124" s="87">
        <v>26</v>
      </c>
      <c r="W124" s="92">
        <f t="shared" si="107"/>
        <v>9.7014925373134329</v>
      </c>
      <c r="X124" s="87"/>
      <c r="Y124" s="87"/>
      <c r="Z124" s="87"/>
      <c r="AA124" s="87"/>
      <c r="AB124" s="87"/>
    </row>
    <row r="125" spans="1:28" s="88" customFormat="1" x14ac:dyDescent="0.25">
      <c r="A125" s="164"/>
      <c r="B125" s="31" t="s">
        <v>37</v>
      </c>
      <c r="C125" s="80">
        <v>33.700000000000003</v>
      </c>
      <c r="D125" s="55">
        <v>273</v>
      </c>
      <c r="E125" s="55">
        <v>304</v>
      </c>
      <c r="F125" s="80">
        <f t="shared" si="103"/>
        <v>9.02</v>
      </c>
      <c r="G125" s="87">
        <v>27</v>
      </c>
      <c r="H125" s="80">
        <v>10</v>
      </c>
      <c r="I125" s="86"/>
      <c r="J125" s="55"/>
      <c r="K125" s="55"/>
      <c r="L125" s="55"/>
      <c r="M125" s="55"/>
      <c r="N125" s="68">
        <v>7</v>
      </c>
      <c r="O125" s="87"/>
      <c r="P125" s="87"/>
      <c r="Q125" s="87"/>
      <c r="R125" s="87"/>
      <c r="S125" s="91">
        <f t="shared" si="105"/>
        <v>25.925925925925927</v>
      </c>
      <c r="T125" s="89">
        <f t="shared" si="106"/>
        <v>30</v>
      </c>
      <c r="U125" s="90">
        <v>10</v>
      </c>
      <c r="V125" s="87">
        <v>30</v>
      </c>
      <c r="W125" s="92">
        <f t="shared" si="107"/>
        <v>9.8684210526315788</v>
      </c>
      <c r="X125" s="87"/>
      <c r="Y125" s="87"/>
      <c r="Z125" s="87"/>
      <c r="AA125" s="87"/>
      <c r="AB125" s="87"/>
    </row>
    <row r="126" spans="1:28" s="88" customFormat="1" x14ac:dyDescent="0.25">
      <c r="A126" s="164"/>
      <c r="B126" s="31" t="s">
        <v>38</v>
      </c>
      <c r="C126" s="80">
        <v>44.3</v>
      </c>
      <c r="D126" s="55">
        <v>300</v>
      </c>
      <c r="E126" s="55">
        <v>344</v>
      </c>
      <c r="F126" s="80">
        <f t="shared" si="103"/>
        <v>7.76</v>
      </c>
      <c r="G126" s="87">
        <v>30</v>
      </c>
      <c r="H126" s="80">
        <v>10</v>
      </c>
      <c r="I126" s="86"/>
      <c r="J126" s="55"/>
      <c r="K126" s="55"/>
      <c r="L126" s="55"/>
      <c r="M126" s="55"/>
      <c r="N126" s="68">
        <v>14</v>
      </c>
      <c r="O126" s="87"/>
      <c r="P126" s="87"/>
      <c r="Q126" s="87"/>
      <c r="R126" s="87"/>
      <c r="S126" s="91">
        <f t="shared" si="105"/>
        <v>46.666666666666664</v>
      </c>
      <c r="T126" s="89">
        <f t="shared" si="106"/>
        <v>34</v>
      </c>
      <c r="U126" s="90">
        <v>10</v>
      </c>
      <c r="V126" s="87">
        <v>34</v>
      </c>
      <c r="W126" s="92">
        <f t="shared" si="107"/>
        <v>9.8837209302325579</v>
      </c>
      <c r="X126" s="87"/>
      <c r="Y126" s="87"/>
      <c r="Z126" s="87"/>
      <c r="AA126" s="87"/>
      <c r="AB126" s="87"/>
    </row>
    <row r="127" spans="1:28" s="88" customFormat="1" x14ac:dyDescent="0.25">
      <c r="A127" s="165" t="s">
        <v>349</v>
      </c>
      <c r="B127" s="31" t="s">
        <v>110</v>
      </c>
      <c r="C127" s="80"/>
      <c r="D127" s="55"/>
      <c r="E127" s="55"/>
      <c r="F127" s="80"/>
      <c r="G127" s="87"/>
      <c r="H127" s="80"/>
      <c r="I127" s="86"/>
      <c r="J127" s="55"/>
      <c r="K127" s="55"/>
      <c r="L127" s="55"/>
      <c r="M127" s="55"/>
      <c r="N127" s="68"/>
      <c r="O127" s="87"/>
      <c r="P127" s="87"/>
      <c r="Q127" s="87"/>
      <c r="R127" s="87"/>
      <c r="S127" s="91"/>
      <c r="T127" s="85"/>
      <c r="U127" s="87"/>
      <c r="V127" s="87"/>
      <c r="W127" s="91"/>
      <c r="X127" s="87"/>
      <c r="Y127" s="87"/>
      <c r="Z127" s="87"/>
      <c r="AA127" s="87"/>
      <c r="AB127" s="87"/>
    </row>
    <row r="128" spans="1:28" s="88" customFormat="1" x14ac:dyDescent="0.25">
      <c r="A128" s="164"/>
      <c r="B128" s="31" t="s">
        <v>39</v>
      </c>
      <c r="C128" s="80">
        <v>28.32</v>
      </c>
      <c r="D128" s="55">
        <v>117</v>
      </c>
      <c r="E128" s="55">
        <v>132</v>
      </c>
      <c r="F128" s="80">
        <f t="shared" ref="F128:F131" si="108">ROUNDDOWN((E128/C128),2)</f>
        <v>4.66</v>
      </c>
      <c r="G128" s="87">
        <v>11</v>
      </c>
      <c r="H128" s="92">
        <f t="shared" ref="H128:H131" si="109">SUM(G128*100/D128)</f>
        <v>9.4017094017094021</v>
      </c>
      <c r="I128" s="86"/>
      <c r="J128" s="55"/>
      <c r="K128" s="55"/>
      <c r="L128" s="55"/>
      <c r="M128" s="55"/>
      <c r="N128" s="68">
        <v>11</v>
      </c>
      <c r="O128" s="87"/>
      <c r="P128" s="87"/>
      <c r="Q128" s="87"/>
      <c r="R128" s="87"/>
      <c r="S128" s="91">
        <f t="shared" ref="S128:S131" si="110">SUM(N128*100/G128)</f>
        <v>100</v>
      </c>
      <c r="T128" s="89">
        <f t="shared" ref="T128:T131" si="111">ROUNDDOWN((U128*E128/100),0)</f>
        <v>13</v>
      </c>
      <c r="U128" s="90">
        <v>10</v>
      </c>
      <c r="V128" s="87">
        <v>13</v>
      </c>
      <c r="W128" s="92">
        <f t="shared" ref="W128:W131" si="112">SUM(V128*100/E128)</f>
        <v>9.8484848484848477</v>
      </c>
      <c r="X128" s="87"/>
      <c r="Y128" s="87"/>
      <c r="Z128" s="87"/>
      <c r="AA128" s="87"/>
      <c r="AB128" s="87"/>
    </row>
    <row r="129" spans="1:28" s="88" customFormat="1" x14ac:dyDescent="0.25">
      <c r="A129" s="164"/>
      <c r="B129" s="31" t="s">
        <v>40</v>
      </c>
      <c r="C129" s="80">
        <v>37.450000000000003</v>
      </c>
      <c r="D129" s="55">
        <v>102</v>
      </c>
      <c r="E129" s="55">
        <v>114</v>
      </c>
      <c r="F129" s="80">
        <f t="shared" si="108"/>
        <v>3.04</v>
      </c>
      <c r="G129" s="87">
        <v>10</v>
      </c>
      <c r="H129" s="92">
        <f t="shared" si="109"/>
        <v>9.8039215686274517</v>
      </c>
      <c r="I129" s="86"/>
      <c r="J129" s="55"/>
      <c r="K129" s="55"/>
      <c r="L129" s="55"/>
      <c r="M129" s="55"/>
      <c r="N129" s="68">
        <v>10</v>
      </c>
      <c r="O129" s="87"/>
      <c r="P129" s="87"/>
      <c r="Q129" s="87"/>
      <c r="R129" s="87"/>
      <c r="S129" s="91">
        <f t="shared" si="110"/>
        <v>100</v>
      </c>
      <c r="T129" s="89">
        <f t="shared" si="111"/>
        <v>11</v>
      </c>
      <c r="U129" s="90">
        <v>10</v>
      </c>
      <c r="V129" s="87">
        <v>11</v>
      </c>
      <c r="W129" s="92">
        <f t="shared" si="112"/>
        <v>9.6491228070175445</v>
      </c>
      <c r="X129" s="87"/>
      <c r="Y129" s="87"/>
      <c r="Z129" s="87"/>
      <c r="AA129" s="87"/>
      <c r="AB129" s="87"/>
    </row>
    <row r="130" spans="1:28" s="88" customFormat="1" x14ac:dyDescent="0.25">
      <c r="A130" s="164"/>
      <c r="B130" s="31" t="s">
        <v>80</v>
      </c>
      <c r="C130" s="80">
        <v>25.78</v>
      </c>
      <c r="D130" s="55">
        <v>105</v>
      </c>
      <c r="E130" s="55">
        <v>117</v>
      </c>
      <c r="F130" s="80">
        <f t="shared" si="108"/>
        <v>4.53</v>
      </c>
      <c r="G130" s="87">
        <v>10</v>
      </c>
      <c r="H130" s="92">
        <f t="shared" si="109"/>
        <v>9.5238095238095237</v>
      </c>
      <c r="I130" s="86"/>
      <c r="J130" s="55"/>
      <c r="K130" s="55"/>
      <c r="L130" s="55"/>
      <c r="M130" s="55"/>
      <c r="N130" s="68">
        <v>9</v>
      </c>
      <c r="O130" s="87"/>
      <c r="P130" s="87"/>
      <c r="Q130" s="87"/>
      <c r="R130" s="87"/>
      <c r="S130" s="91">
        <f t="shared" si="110"/>
        <v>90</v>
      </c>
      <c r="T130" s="89">
        <f t="shared" si="111"/>
        <v>11</v>
      </c>
      <c r="U130" s="90">
        <v>10</v>
      </c>
      <c r="V130" s="87">
        <v>11</v>
      </c>
      <c r="W130" s="92">
        <f t="shared" si="112"/>
        <v>9.4017094017094021</v>
      </c>
      <c r="X130" s="87"/>
      <c r="Y130" s="87"/>
      <c r="Z130" s="87"/>
      <c r="AA130" s="87"/>
      <c r="AB130" s="87"/>
    </row>
    <row r="131" spans="1:28" s="88" customFormat="1" x14ac:dyDescent="0.25">
      <c r="A131" s="164"/>
      <c r="B131" s="31" t="s">
        <v>41</v>
      </c>
      <c r="C131" s="80">
        <v>21.35</v>
      </c>
      <c r="D131" s="55">
        <v>87</v>
      </c>
      <c r="E131" s="55">
        <v>93</v>
      </c>
      <c r="F131" s="80">
        <f t="shared" si="108"/>
        <v>4.3499999999999996</v>
      </c>
      <c r="G131" s="87">
        <v>8</v>
      </c>
      <c r="H131" s="92">
        <f t="shared" si="109"/>
        <v>9.1954022988505741</v>
      </c>
      <c r="I131" s="86"/>
      <c r="J131" s="55"/>
      <c r="K131" s="55"/>
      <c r="L131" s="55"/>
      <c r="M131" s="55"/>
      <c r="N131" s="68">
        <v>6</v>
      </c>
      <c r="O131" s="87"/>
      <c r="P131" s="87"/>
      <c r="Q131" s="87"/>
      <c r="R131" s="87"/>
      <c r="S131" s="91">
        <f t="shared" si="110"/>
        <v>75</v>
      </c>
      <c r="T131" s="89">
        <f t="shared" si="111"/>
        <v>9</v>
      </c>
      <c r="U131" s="90">
        <v>10</v>
      </c>
      <c r="V131" s="87">
        <v>9</v>
      </c>
      <c r="W131" s="92">
        <f t="shared" si="112"/>
        <v>9.67741935483871</v>
      </c>
      <c r="X131" s="87"/>
      <c r="Y131" s="87"/>
      <c r="Z131" s="87"/>
      <c r="AA131" s="87"/>
      <c r="AB131" s="87"/>
    </row>
    <row r="132" spans="1:28" s="88" customFormat="1" ht="25.5" x14ac:dyDescent="0.25">
      <c r="A132" s="165" t="s">
        <v>350</v>
      </c>
      <c r="B132" s="31" t="s">
        <v>112</v>
      </c>
      <c r="C132" s="80"/>
      <c r="D132" s="55"/>
      <c r="E132" s="55"/>
      <c r="F132" s="80"/>
      <c r="G132" s="87"/>
      <c r="H132" s="80"/>
      <c r="I132" s="86"/>
      <c r="J132" s="55"/>
      <c r="K132" s="55"/>
      <c r="L132" s="55"/>
      <c r="M132" s="55"/>
      <c r="N132" s="68"/>
      <c r="O132" s="87"/>
      <c r="P132" s="87"/>
      <c r="Q132" s="87"/>
      <c r="R132" s="87"/>
      <c r="S132" s="91"/>
      <c r="T132" s="85"/>
      <c r="U132" s="87"/>
      <c r="V132" s="87"/>
      <c r="W132" s="91"/>
      <c r="X132" s="87"/>
      <c r="Y132" s="87"/>
      <c r="Z132" s="87"/>
      <c r="AA132" s="87"/>
      <c r="AB132" s="87"/>
    </row>
    <row r="133" spans="1:28" s="88" customFormat="1" x14ac:dyDescent="0.25">
      <c r="A133" s="164"/>
      <c r="B133" s="31" t="s">
        <v>82</v>
      </c>
      <c r="C133" s="80">
        <v>34.369999999999997</v>
      </c>
      <c r="D133" s="55">
        <v>165</v>
      </c>
      <c r="E133" s="55">
        <v>160</v>
      </c>
      <c r="F133" s="80">
        <f t="shared" ref="F133:F139" si="113">ROUNDDOWN((E133/C133),2)</f>
        <v>4.6500000000000004</v>
      </c>
      <c r="G133" s="87">
        <v>16</v>
      </c>
      <c r="H133" s="92">
        <f t="shared" ref="H133:H139" si="114">SUM(G133*100/D133)</f>
        <v>9.6969696969696972</v>
      </c>
      <c r="I133" s="86"/>
      <c r="J133" s="55"/>
      <c r="K133" s="55"/>
      <c r="L133" s="55"/>
      <c r="M133" s="55"/>
      <c r="N133" s="68">
        <v>1</v>
      </c>
      <c r="O133" s="87"/>
      <c r="P133" s="87"/>
      <c r="Q133" s="87"/>
      <c r="R133" s="87"/>
      <c r="S133" s="91">
        <f t="shared" ref="S133:S139" si="115">SUM(N133*100/G133)</f>
        <v>6.25</v>
      </c>
      <c r="T133" s="89">
        <f t="shared" ref="T133:T157" si="116">ROUNDDOWN((U133*E133/100),0)</f>
        <v>16</v>
      </c>
      <c r="U133" s="90">
        <v>10</v>
      </c>
      <c r="V133" s="87">
        <v>16</v>
      </c>
      <c r="W133" s="92">
        <f t="shared" ref="W133:W139" si="117">SUM(V133*100/E133)</f>
        <v>10</v>
      </c>
      <c r="X133" s="87"/>
      <c r="Y133" s="87"/>
      <c r="Z133" s="87"/>
      <c r="AA133" s="87"/>
      <c r="AB133" s="87"/>
    </row>
    <row r="134" spans="1:28" s="88" customFormat="1" x14ac:dyDescent="0.25">
      <c r="A134" s="164"/>
      <c r="B134" s="31" t="s">
        <v>42</v>
      </c>
      <c r="C134" s="80">
        <v>25.02</v>
      </c>
      <c r="D134" s="55">
        <v>52</v>
      </c>
      <c r="E134" s="55">
        <v>62</v>
      </c>
      <c r="F134" s="80">
        <f t="shared" si="113"/>
        <v>2.4700000000000002</v>
      </c>
      <c r="G134" s="87">
        <v>5</v>
      </c>
      <c r="H134" s="92">
        <f t="shared" si="114"/>
        <v>9.615384615384615</v>
      </c>
      <c r="I134" s="86"/>
      <c r="J134" s="55"/>
      <c r="K134" s="55"/>
      <c r="L134" s="55"/>
      <c r="M134" s="55"/>
      <c r="N134" s="68">
        <v>3</v>
      </c>
      <c r="O134" s="87"/>
      <c r="P134" s="87"/>
      <c r="Q134" s="87"/>
      <c r="R134" s="87"/>
      <c r="S134" s="91">
        <f t="shared" si="115"/>
        <v>60</v>
      </c>
      <c r="T134" s="89">
        <f t="shared" si="116"/>
        <v>6</v>
      </c>
      <c r="U134" s="90">
        <v>10</v>
      </c>
      <c r="V134" s="87">
        <v>6</v>
      </c>
      <c r="W134" s="92">
        <f t="shared" si="117"/>
        <v>9.67741935483871</v>
      </c>
      <c r="X134" s="87"/>
      <c r="Y134" s="87"/>
      <c r="Z134" s="87"/>
      <c r="AA134" s="87"/>
      <c r="AB134" s="87"/>
    </row>
    <row r="135" spans="1:28" s="88" customFormat="1" x14ac:dyDescent="0.25">
      <c r="A135" s="164"/>
      <c r="B135" s="31" t="s">
        <v>93</v>
      </c>
      <c r="C135" s="80">
        <v>40.04</v>
      </c>
      <c r="D135" s="55">
        <v>204</v>
      </c>
      <c r="E135" s="55">
        <v>201</v>
      </c>
      <c r="F135" s="80">
        <f t="shared" si="113"/>
        <v>5.01</v>
      </c>
      <c r="G135" s="87">
        <v>20</v>
      </c>
      <c r="H135" s="92">
        <f t="shared" si="114"/>
        <v>9.8039215686274517</v>
      </c>
      <c r="I135" s="86"/>
      <c r="J135" s="55"/>
      <c r="K135" s="55"/>
      <c r="L135" s="55"/>
      <c r="M135" s="55"/>
      <c r="N135" s="68">
        <v>3</v>
      </c>
      <c r="O135" s="87"/>
      <c r="P135" s="87"/>
      <c r="Q135" s="87"/>
      <c r="R135" s="87"/>
      <c r="S135" s="91">
        <f t="shared" si="115"/>
        <v>15</v>
      </c>
      <c r="T135" s="89">
        <f t="shared" si="116"/>
        <v>20</v>
      </c>
      <c r="U135" s="90">
        <v>10</v>
      </c>
      <c r="V135" s="87">
        <v>20</v>
      </c>
      <c r="W135" s="92">
        <f t="shared" si="117"/>
        <v>9.9502487562189046</v>
      </c>
      <c r="X135" s="87"/>
      <c r="Y135" s="87"/>
      <c r="Z135" s="87"/>
      <c r="AA135" s="87"/>
      <c r="AB135" s="87"/>
    </row>
    <row r="136" spans="1:28" s="88" customFormat="1" x14ac:dyDescent="0.25">
      <c r="A136" s="164"/>
      <c r="B136" s="31" t="s">
        <v>81</v>
      </c>
      <c r="C136" s="80">
        <v>36.07</v>
      </c>
      <c r="D136" s="55">
        <v>185</v>
      </c>
      <c r="E136" s="55">
        <v>179</v>
      </c>
      <c r="F136" s="80">
        <f t="shared" si="113"/>
        <v>4.96</v>
      </c>
      <c r="G136" s="87">
        <v>18</v>
      </c>
      <c r="H136" s="92">
        <f t="shared" si="114"/>
        <v>9.7297297297297298</v>
      </c>
      <c r="I136" s="86"/>
      <c r="J136" s="55"/>
      <c r="K136" s="55"/>
      <c r="L136" s="55"/>
      <c r="M136" s="55"/>
      <c r="N136" s="68">
        <v>8</v>
      </c>
      <c r="O136" s="87"/>
      <c r="P136" s="87"/>
      <c r="Q136" s="87"/>
      <c r="R136" s="87"/>
      <c r="S136" s="91">
        <f t="shared" si="115"/>
        <v>44.444444444444443</v>
      </c>
      <c r="T136" s="89">
        <f t="shared" si="116"/>
        <v>17</v>
      </c>
      <c r="U136" s="90">
        <v>10</v>
      </c>
      <c r="V136" s="87">
        <v>17</v>
      </c>
      <c r="W136" s="92">
        <f t="shared" si="117"/>
        <v>9.4972067039106154</v>
      </c>
      <c r="X136" s="87"/>
      <c r="Y136" s="87"/>
      <c r="Z136" s="87"/>
      <c r="AA136" s="87"/>
      <c r="AB136" s="87"/>
    </row>
    <row r="137" spans="1:28" s="88" customFormat="1" x14ac:dyDescent="0.25">
      <c r="A137" s="164"/>
      <c r="B137" s="31" t="s">
        <v>85</v>
      </c>
      <c r="C137" s="80">
        <v>43.8</v>
      </c>
      <c r="D137" s="55">
        <v>202</v>
      </c>
      <c r="E137" s="55">
        <v>195</v>
      </c>
      <c r="F137" s="80">
        <f t="shared" si="113"/>
        <v>4.45</v>
      </c>
      <c r="G137" s="87">
        <v>20</v>
      </c>
      <c r="H137" s="92">
        <f t="shared" si="114"/>
        <v>9.9009900990099009</v>
      </c>
      <c r="I137" s="86"/>
      <c r="J137" s="55"/>
      <c r="K137" s="55"/>
      <c r="L137" s="55"/>
      <c r="M137" s="55"/>
      <c r="N137" s="68">
        <v>1</v>
      </c>
      <c r="O137" s="87"/>
      <c r="P137" s="87"/>
      <c r="Q137" s="87"/>
      <c r="R137" s="87"/>
      <c r="S137" s="91">
        <f t="shared" si="115"/>
        <v>5</v>
      </c>
      <c r="T137" s="89">
        <f t="shared" si="116"/>
        <v>19</v>
      </c>
      <c r="U137" s="90">
        <v>10</v>
      </c>
      <c r="V137" s="87">
        <v>19</v>
      </c>
      <c r="W137" s="92">
        <f t="shared" si="117"/>
        <v>9.7435897435897427</v>
      </c>
      <c r="X137" s="87"/>
      <c r="Y137" s="87"/>
      <c r="Z137" s="87"/>
      <c r="AA137" s="87"/>
      <c r="AB137" s="87"/>
    </row>
    <row r="138" spans="1:28" s="88" customFormat="1" x14ac:dyDescent="0.25">
      <c r="A138" s="164"/>
      <c r="B138" s="31" t="s">
        <v>86</v>
      </c>
      <c r="C138" s="80">
        <v>33.47</v>
      </c>
      <c r="D138" s="55">
        <v>181</v>
      </c>
      <c r="E138" s="55">
        <v>180</v>
      </c>
      <c r="F138" s="80">
        <f t="shared" si="113"/>
        <v>5.37</v>
      </c>
      <c r="G138" s="87">
        <v>18</v>
      </c>
      <c r="H138" s="92">
        <f t="shared" si="114"/>
        <v>9.94475138121547</v>
      </c>
      <c r="I138" s="86"/>
      <c r="J138" s="55"/>
      <c r="K138" s="55"/>
      <c r="L138" s="55"/>
      <c r="M138" s="55"/>
      <c r="N138" s="68">
        <v>1</v>
      </c>
      <c r="O138" s="87"/>
      <c r="P138" s="87"/>
      <c r="Q138" s="87"/>
      <c r="R138" s="87"/>
      <c r="S138" s="91">
        <f t="shared" si="115"/>
        <v>5.5555555555555554</v>
      </c>
      <c r="T138" s="89">
        <f t="shared" si="116"/>
        <v>18</v>
      </c>
      <c r="U138" s="90">
        <v>10</v>
      </c>
      <c r="V138" s="87">
        <v>18</v>
      </c>
      <c r="W138" s="92">
        <f t="shared" si="117"/>
        <v>10</v>
      </c>
      <c r="X138" s="87"/>
      <c r="Y138" s="87"/>
      <c r="Z138" s="87"/>
      <c r="AA138" s="87"/>
      <c r="AB138" s="87"/>
    </row>
    <row r="139" spans="1:28" s="88" customFormat="1" x14ac:dyDescent="0.25">
      <c r="A139" s="164"/>
      <c r="B139" s="31" t="s">
        <v>87</v>
      </c>
      <c r="C139" s="80">
        <v>34.909999999999997</v>
      </c>
      <c r="D139" s="55">
        <v>185</v>
      </c>
      <c r="E139" s="55">
        <v>182</v>
      </c>
      <c r="F139" s="80">
        <f t="shared" si="113"/>
        <v>5.21</v>
      </c>
      <c r="G139" s="87">
        <v>18</v>
      </c>
      <c r="H139" s="92">
        <f t="shared" si="114"/>
        <v>9.7297297297297298</v>
      </c>
      <c r="I139" s="86"/>
      <c r="J139" s="55"/>
      <c r="K139" s="55"/>
      <c r="L139" s="55"/>
      <c r="M139" s="55"/>
      <c r="N139" s="68">
        <v>1</v>
      </c>
      <c r="O139" s="87"/>
      <c r="P139" s="87"/>
      <c r="Q139" s="87"/>
      <c r="R139" s="87"/>
      <c r="S139" s="91">
        <f t="shared" si="115"/>
        <v>5.5555555555555554</v>
      </c>
      <c r="T139" s="89">
        <f t="shared" si="116"/>
        <v>18</v>
      </c>
      <c r="U139" s="90">
        <v>10</v>
      </c>
      <c r="V139" s="87">
        <v>18</v>
      </c>
      <c r="W139" s="92">
        <f t="shared" si="117"/>
        <v>9.8901098901098905</v>
      </c>
      <c r="X139" s="87"/>
      <c r="Y139" s="87"/>
      <c r="Z139" s="87"/>
      <c r="AA139" s="87"/>
      <c r="AB139" s="87"/>
    </row>
    <row r="140" spans="1:28" x14ac:dyDescent="0.25">
      <c r="A140" s="43"/>
      <c r="B140" s="74" t="s">
        <v>5</v>
      </c>
      <c r="C140" s="32"/>
      <c r="D140" s="9"/>
      <c r="E140" s="55"/>
      <c r="F140" s="80"/>
      <c r="G140" s="87"/>
      <c r="H140" s="32"/>
      <c r="I140" s="34"/>
      <c r="J140" s="9"/>
      <c r="K140" s="9"/>
      <c r="L140" s="9"/>
      <c r="M140" s="9"/>
      <c r="N140" s="35"/>
      <c r="O140" s="10"/>
      <c r="P140" s="10"/>
      <c r="Q140" s="10"/>
      <c r="R140" s="10"/>
      <c r="S140" s="44"/>
      <c r="T140" s="93"/>
      <c r="U140" s="10"/>
      <c r="V140" s="10"/>
      <c r="W140" s="44"/>
      <c r="X140" s="10"/>
      <c r="Y140" s="10"/>
      <c r="Z140" s="10"/>
      <c r="AA140" s="10"/>
      <c r="AB140" s="10"/>
    </row>
    <row r="141" spans="1:28" ht="25.5" x14ac:dyDescent="0.25">
      <c r="A141" s="75" t="s">
        <v>352</v>
      </c>
      <c r="B141" s="31" t="s">
        <v>111</v>
      </c>
      <c r="C141" s="80">
        <v>241.7</v>
      </c>
      <c r="D141" s="9">
        <v>176</v>
      </c>
      <c r="E141" s="55">
        <v>180</v>
      </c>
      <c r="F141" s="80">
        <f t="shared" ref="F141:F157" si="118">ROUNDDOWN((E141/C141),2)</f>
        <v>0.74</v>
      </c>
      <c r="G141" s="87">
        <v>17</v>
      </c>
      <c r="H141" s="39">
        <f t="shared" ref="H141:H157" si="119">SUM(G141*100/D141)</f>
        <v>9.6590909090909083</v>
      </c>
      <c r="I141" s="34"/>
      <c r="J141" s="9"/>
      <c r="K141" s="9"/>
      <c r="L141" s="9"/>
      <c r="M141" s="9"/>
      <c r="N141" s="35">
        <v>12</v>
      </c>
      <c r="O141" s="10"/>
      <c r="P141" s="10"/>
      <c r="Q141" s="10"/>
      <c r="R141" s="10"/>
      <c r="S141" s="44">
        <f t="shared" ref="S141:S156" si="120">SUM(N141*100/G141)</f>
        <v>70.588235294117652</v>
      </c>
      <c r="T141" s="37">
        <f t="shared" si="116"/>
        <v>18</v>
      </c>
      <c r="U141" s="38">
        <v>10</v>
      </c>
      <c r="V141" s="67">
        <f>SUM(T141)</f>
        <v>18</v>
      </c>
      <c r="W141" s="39">
        <f t="shared" ref="W141:W157" si="121">SUM(V141*100/E141)</f>
        <v>10</v>
      </c>
      <c r="X141" s="10"/>
      <c r="Y141" s="10"/>
      <c r="Z141" s="10"/>
      <c r="AA141" s="10"/>
      <c r="AB141" s="10"/>
    </row>
    <row r="142" spans="1:28" ht="25.5" x14ac:dyDescent="0.25">
      <c r="A142" s="75" t="s">
        <v>213</v>
      </c>
      <c r="B142" s="31" t="s">
        <v>116</v>
      </c>
      <c r="C142" s="32">
        <v>47.97</v>
      </c>
      <c r="D142" s="9">
        <v>49</v>
      </c>
      <c r="E142" s="55">
        <v>49</v>
      </c>
      <c r="F142" s="80">
        <f t="shared" si="118"/>
        <v>1.02</v>
      </c>
      <c r="G142" s="87">
        <v>4</v>
      </c>
      <c r="H142" s="39">
        <f t="shared" si="119"/>
        <v>8.1632653061224492</v>
      </c>
      <c r="I142" s="34"/>
      <c r="J142" s="9"/>
      <c r="K142" s="9"/>
      <c r="L142" s="9"/>
      <c r="M142" s="9"/>
      <c r="N142" s="35">
        <v>2</v>
      </c>
      <c r="O142" s="10"/>
      <c r="P142" s="10"/>
      <c r="Q142" s="10"/>
      <c r="R142" s="10"/>
      <c r="S142" s="44">
        <f t="shared" si="120"/>
        <v>50</v>
      </c>
      <c r="T142" s="37">
        <f t="shared" si="116"/>
        <v>4</v>
      </c>
      <c r="U142" s="38">
        <v>10</v>
      </c>
      <c r="V142" s="67">
        <f t="shared" ref="V142:V157" si="122">SUM(T142)</f>
        <v>4</v>
      </c>
      <c r="W142" s="39">
        <f t="shared" si="121"/>
        <v>8.1632653061224492</v>
      </c>
      <c r="X142" s="10"/>
      <c r="Y142" s="10"/>
      <c r="Z142" s="10"/>
      <c r="AA142" s="10"/>
      <c r="AB142" s="10"/>
    </row>
    <row r="143" spans="1:28" ht="25.5" x14ac:dyDescent="0.25">
      <c r="A143" s="75" t="s">
        <v>191</v>
      </c>
      <c r="B143" s="31" t="s">
        <v>181</v>
      </c>
      <c r="C143" s="55">
        <v>24.37</v>
      </c>
      <c r="D143" s="9">
        <v>92</v>
      </c>
      <c r="E143" s="55">
        <v>88</v>
      </c>
      <c r="F143" s="92">
        <f t="shared" si="118"/>
        <v>3.61</v>
      </c>
      <c r="G143" s="87">
        <v>9</v>
      </c>
      <c r="H143" s="39">
        <v>0</v>
      </c>
      <c r="I143" s="34"/>
      <c r="J143" s="9"/>
      <c r="K143" s="9"/>
      <c r="L143" s="9"/>
      <c r="M143" s="9"/>
      <c r="N143" s="35">
        <v>7</v>
      </c>
      <c r="O143" s="10"/>
      <c r="P143" s="10"/>
      <c r="Q143" s="10"/>
      <c r="R143" s="10"/>
      <c r="S143" s="44">
        <f t="shared" si="120"/>
        <v>77.777777777777771</v>
      </c>
      <c r="T143" s="37">
        <f t="shared" si="116"/>
        <v>8</v>
      </c>
      <c r="U143" s="38">
        <v>10</v>
      </c>
      <c r="V143" s="67">
        <f t="shared" si="122"/>
        <v>8</v>
      </c>
      <c r="W143" s="39">
        <f t="shared" si="121"/>
        <v>9.0909090909090917</v>
      </c>
      <c r="X143" s="10"/>
      <c r="Y143" s="10"/>
      <c r="Z143" s="10"/>
      <c r="AA143" s="10"/>
      <c r="AB143" s="10"/>
    </row>
    <row r="144" spans="1:28" ht="25.5" x14ac:dyDescent="0.25">
      <c r="A144" s="75" t="s">
        <v>192</v>
      </c>
      <c r="B144" s="31" t="s">
        <v>263</v>
      </c>
      <c r="C144" s="32">
        <v>62.98</v>
      </c>
      <c r="D144" s="9">
        <v>15</v>
      </c>
      <c r="E144" s="55">
        <v>15</v>
      </c>
      <c r="F144" s="92">
        <f t="shared" si="118"/>
        <v>0.23</v>
      </c>
      <c r="G144" s="87">
        <v>1</v>
      </c>
      <c r="H144" s="39">
        <f t="shared" si="119"/>
        <v>6.666666666666667</v>
      </c>
      <c r="I144" s="34">
        <v>1</v>
      </c>
      <c r="J144" s="9"/>
      <c r="K144" s="9"/>
      <c r="L144" s="9"/>
      <c r="M144" s="9"/>
      <c r="N144" s="35">
        <v>0</v>
      </c>
      <c r="O144" s="10"/>
      <c r="P144" s="10"/>
      <c r="Q144" s="10"/>
      <c r="R144" s="10"/>
      <c r="S144" s="44">
        <f t="shared" si="120"/>
        <v>0</v>
      </c>
      <c r="T144" s="37">
        <f>ROUNDDOWN((U144*E144/100),0)</f>
        <v>1</v>
      </c>
      <c r="U144" s="38">
        <v>10</v>
      </c>
      <c r="V144" s="67">
        <f t="shared" si="122"/>
        <v>1</v>
      </c>
      <c r="W144" s="39">
        <f t="shared" si="121"/>
        <v>6.666666666666667</v>
      </c>
      <c r="X144" s="10">
        <v>1</v>
      </c>
      <c r="Y144" s="10"/>
      <c r="Z144" s="10"/>
      <c r="AA144" s="10"/>
      <c r="AB144" s="10"/>
    </row>
    <row r="145" spans="1:28" ht="25.5" x14ac:dyDescent="0.25">
      <c r="A145" s="75" t="s">
        <v>193</v>
      </c>
      <c r="B145" s="31" t="s">
        <v>291</v>
      </c>
      <c r="C145" s="55">
        <v>23.71</v>
      </c>
      <c r="D145" s="225">
        <v>260</v>
      </c>
      <c r="E145" s="55">
        <v>55</v>
      </c>
      <c r="F145" s="80">
        <f t="shared" si="118"/>
        <v>2.31</v>
      </c>
      <c r="G145" s="87">
        <v>26</v>
      </c>
      <c r="H145" s="39">
        <f t="shared" si="119"/>
        <v>10</v>
      </c>
      <c r="I145" s="34">
        <v>10</v>
      </c>
      <c r="J145" s="9"/>
      <c r="K145" s="9"/>
      <c r="L145" s="9"/>
      <c r="M145" s="9"/>
      <c r="N145" s="35">
        <v>10</v>
      </c>
      <c r="O145" s="10"/>
      <c r="P145" s="10"/>
      <c r="Q145" s="10"/>
      <c r="R145" s="10"/>
      <c r="S145" s="44">
        <f t="shared" si="120"/>
        <v>38.46153846153846</v>
      </c>
      <c r="T145" s="37">
        <f t="shared" si="116"/>
        <v>5</v>
      </c>
      <c r="U145" s="38">
        <v>10</v>
      </c>
      <c r="V145" s="67">
        <f t="shared" si="122"/>
        <v>5</v>
      </c>
      <c r="W145" s="39">
        <f t="shared" si="121"/>
        <v>9.0909090909090917</v>
      </c>
      <c r="X145" s="10"/>
      <c r="Y145" s="10"/>
      <c r="Z145" s="10"/>
      <c r="AA145" s="10"/>
      <c r="AB145" s="10"/>
    </row>
    <row r="146" spans="1:28" ht="25.5" x14ac:dyDescent="0.25">
      <c r="A146" s="75" t="s">
        <v>194</v>
      </c>
      <c r="B146" s="31" t="s">
        <v>292</v>
      </c>
      <c r="C146" s="80">
        <v>30.41</v>
      </c>
      <c r="D146" s="226"/>
      <c r="E146" s="55">
        <v>50</v>
      </c>
      <c r="F146" s="80">
        <f t="shared" si="118"/>
        <v>1.64</v>
      </c>
      <c r="G146" s="87">
        <v>0</v>
      </c>
      <c r="H146" s="39">
        <v>0</v>
      </c>
      <c r="I146" s="34"/>
      <c r="J146" s="9"/>
      <c r="K146" s="9"/>
      <c r="L146" s="9"/>
      <c r="M146" s="9"/>
      <c r="N146" s="35">
        <v>0</v>
      </c>
      <c r="O146" s="10"/>
      <c r="P146" s="10"/>
      <c r="Q146" s="10"/>
      <c r="R146" s="10"/>
      <c r="S146" s="44">
        <v>0</v>
      </c>
      <c r="T146" s="37">
        <f t="shared" si="116"/>
        <v>5</v>
      </c>
      <c r="U146" s="38">
        <v>10</v>
      </c>
      <c r="V146" s="67">
        <f t="shared" si="122"/>
        <v>5</v>
      </c>
      <c r="W146" s="39">
        <f t="shared" si="121"/>
        <v>10</v>
      </c>
      <c r="X146" s="10"/>
      <c r="Y146" s="10"/>
      <c r="Z146" s="10"/>
      <c r="AA146" s="10"/>
      <c r="AB146" s="10"/>
    </row>
    <row r="147" spans="1:28" ht="25.5" x14ac:dyDescent="0.25">
      <c r="A147" s="75" t="s">
        <v>195</v>
      </c>
      <c r="B147" s="31" t="s">
        <v>293</v>
      </c>
      <c r="C147" s="55">
        <v>42.96</v>
      </c>
      <c r="D147" s="226"/>
      <c r="E147" s="55">
        <v>70</v>
      </c>
      <c r="F147" s="80">
        <f t="shared" si="118"/>
        <v>1.62</v>
      </c>
      <c r="G147" s="87">
        <v>0</v>
      </c>
      <c r="H147" s="39">
        <v>0</v>
      </c>
      <c r="I147" s="34"/>
      <c r="J147" s="9"/>
      <c r="K147" s="9"/>
      <c r="L147" s="9"/>
      <c r="M147" s="9"/>
      <c r="N147" s="35">
        <v>0</v>
      </c>
      <c r="O147" s="10"/>
      <c r="P147" s="10"/>
      <c r="Q147" s="10"/>
      <c r="R147" s="10"/>
      <c r="S147" s="44">
        <v>0</v>
      </c>
      <c r="T147" s="37">
        <f t="shared" si="116"/>
        <v>7</v>
      </c>
      <c r="U147" s="38">
        <v>10</v>
      </c>
      <c r="V147" s="67">
        <f t="shared" si="122"/>
        <v>7</v>
      </c>
      <c r="W147" s="39">
        <f t="shared" si="121"/>
        <v>10</v>
      </c>
      <c r="X147" s="10">
        <v>5</v>
      </c>
      <c r="Y147" s="10"/>
      <c r="Z147" s="10"/>
      <c r="AA147" s="10"/>
      <c r="AB147" s="10"/>
    </row>
    <row r="148" spans="1:28" ht="25.5" x14ac:dyDescent="0.25">
      <c r="A148" s="75" t="s">
        <v>196</v>
      </c>
      <c r="B148" s="31" t="s">
        <v>294</v>
      </c>
      <c r="C148" s="32">
        <v>79.2</v>
      </c>
      <c r="D148" s="226"/>
      <c r="E148" s="55">
        <v>60</v>
      </c>
      <c r="F148" s="80">
        <f t="shared" si="118"/>
        <v>0.75</v>
      </c>
      <c r="G148" s="87">
        <v>0</v>
      </c>
      <c r="H148" s="39">
        <v>0</v>
      </c>
      <c r="I148" s="34"/>
      <c r="J148" s="9"/>
      <c r="K148" s="9"/>
      <c r="L148" s="9"/>
      <c r="M148" s="9"/>
      <c r="N148" s="35">
        <v>0</v>
      </c>
      <c r="O148" s="10"/>
      <c r="P148" s="10"/>
      <c r="Q148" s="10"/>
      <c r="R148" s="10"/>
      <c r="S148" s="44">
        <v>0</v>
      </c>
      <c r="T148" s="37">
        <f t="shared" si="116"/>
        <v>6</v>
      </c>
      <c r="U148" s="38">
        <v>10</v>
      </c>
      <c r="V148" s="67">
        <f t="shared" si="122"/>
        <v>6</v>
      </c>
      <c r="W148" s="39">
        <f t="shared" si="121"/>
        <v>10</v>
      </c>
      <c r="X148" s="10">
        <v>6</v>
      </c>
      <c r="Y148" s="10"/>
      <c r="Z148" s="10"/>
      <c r="AA148" s="10"/>
      <c r="AB148" s="10"/>
    </row>
    <row r="149" spans="1:28" ht="25.5" x14ac:dyDescent="0.25">
      <c r="A149" s="75" t="s">
        <v>197</v>
      </c>
      <c r="B149" s="31" t="s">
        <v>295</v>
      </c>
      <c r="C149" s="32">
        <v>16.89</v>
      </c>
      <c r="D149" s="226"/>
      <c r="E149" s="55">
        <v>15</v>
      </c>
      <c r="F149" s="80">
        <f t="shared" si="118"/>
        <v>0.88</v>
      </c>
      <c r="G149" s="87">
        <v>0</v>
      </c>
      <c r="H149" s="39">
        <v>0</v>
      </c>
      <c r="I149" s="34"/>
      <c r="J149" s="9"/>
      <c r="K149" s="9"/>
      <c r="L149" s="9"/>
      <c r="M149" s="9"/>
      <c r="N149" s="35">
        <v>0</v>
      </c>
      <c r="O149" s="10"/>
      <c r="P149" s="10"/>
      <c r="Q149" s="10"/>
      <c r="R149" s="10"/>
      <c r="S149" s="44">
        <v>0</v>
      </c>
      <c r="T149" s="37">
        <f t="shared" si="116"/>
        <v>1</v>
      </c>
      <c r="U149" s="38">
        <v>10</v>
      </c>
      <c r="V149" s="67">
        <f t="shared" si="122"/>
        <v>1</v>
      </c>
      <c r="W149" s="39">
        <f t="shared" si="121"/>
        <v>6.666666666666667</v>
      </c>
      <c r="X149" s="10">
        <v>1</v>
      </c>
      <c r="Y149" s="10"/>
      <c r="Z149" s="10"/>
      <c r="AA149" s="10"/>
      <c r="AB149" s="10"/>
    </row>
    <row r="150" spans="1:28" ht="25.5" x14ac:dyDescent="0.25">
      <c r="A150" s="75" t="s">
        <v>198</v>
      </c>
      <c r="B150" s="31" t="s">
        <v>296</v>
      </c>
      <c r="C150" s="55">
        <v>10.78</v>
      </c>
      <c r="D150" s="227"/>
      <c r="E150" s="55">
        <v>25</v>
      </c>
      <c r="F150" s="80">
        <f t="shared" si="118"/>
        <v>2.31</v>
      </c>
      <c r="G150" s="87">
        <v>0</v>
      </c>
      <c r="H150" s="39">
        <v>0</v>
      </c>
      <c r="I150" s="34"/>
      <c r="J150" s="9"/>
      <c r="K150" s="9"/>
      <c r="L150" s="9"/>
      <c r="M150" s="9"/>
      <c r="N150" s="35">
        <v>0</v>
      </c>
      <c r="O150" s="10"/>
      <c r="P150" s="10"/>
      <c r="Q150" s="10"/>
      <c r="R150" s="10"/>
      <c r="S150" s="44">
        <v>0</v>
      </c>
      <c r="T150" s="37">
        <f t="shared" si="116"/>
        <v>2</v>
      </c>
      <c r="U150" s="38">
        <v>10</v>
      </c>
      <c r="V150" s="67">
        <f t="shared" si="122"/>
        <v>2</v>
      </c>
      <c r="W150" s="39">
        <f t="shared" si="121"/>
        <v>8</v>
      </c>
      <c r="X150" s="10"/>
      <c r="Y150" s="10"/>
      <c r="Z150" s="10"/>
      <c r="AA150" s="10"/>
      <c r="AB150" s="10"/>
    </row>
    <row r="151" spans="1:28" ht="25.5" x14ac:dyDescent="0.25">
      <c r="A151" s="75" t="s">
        <v>189</v>
      </c>
      <c r="B151" s="31" t="s">
        <v>118</v>
      </c>
      <c r="C151" s="32">
        <v>35.479999999999997</v>
      </c>
      <c r="D151" s="9">
        <v>56</v>
      </c>
      <c r="E151" s="55">
        <v>60</v>
      </c>
      <c r="F151" s="80">
        <f t="shared" si="118"/>
        <v>1.69</v>
      </c>
      <c r="G151" s="87">
        <v>5</v>
      </c>
      <c r="H151" s="39">
        <f t="shared" si="119"/>
        <v>8.9285714285714288</v>
      </c>
      <c r="I151" s="34"/>
      <c r="J151" s="9"/>
      <c r="K151" s="9"/>
      <c r="L151" s="9"/>
      <c r="M151" s="9"/>
      <c r="N151" s="35">
        <v>1</v>
      </c>
      <c r="O151" s="10"/>
      <c r="P151" s="10"/>
      <c r="Q151" s="10"/>
      <c r="R151" s="10"/>
      <c r="S151" s="44">
        <f t="shared" si="120"/>
        <v>20</v>
      </c>
      <c r="T151" s="37">
        <f t="shared" si="116"/>
        <v>6</v>
      </c>
      <c r="U151" s="38">
        <v>10</v>
      </c>
      <c r="V151" s="67">
        <f t="shared" si="122"/>
        <v>6</v>
      </c>
      <c r="W151" s="39">
        <f t="shared" si="121"/>
        <v>10</v>
      </c>
      <c r="X151" s="10"/>
      <c r="Y151" s="10"/>
      <c r="Z151" s="10"/>
      <c r="AA151" s="10"/>
      <c r="AB151" s="10"/>
    </row>
    <row r="152" spans="1:28" ht="25.5" x14ac:dyDescent="0.25">
      <c r="A152" s="75" t="s">
        <v>182</v>
      </c>
      <c r="B152" s="31" t="s">
        <v>297</v>
      </c>
      <c r="C152" s="80">
        <v>406.76</v>
      </c>
      <c r="D152" s="9">
        <v>44</v>
      </c>
      <c r="E152" s="55">
        <v>40</v>
      </c>
      <c r="F152" s="80">
        <f t="shared" si="118"/>
        <v>0.09</v>
      </c>
      <c r="G152" s="87">
        <v>0</v>
      </c>
      <c r="H152" s="39">
        <f t="shared" si="119"/>
        <v>0</v>
      </c>
      <c r="I152" s="34"/>
      <c r="J152" s="9"/>
      <c r="K152" s="9"/>
      <c r="L152" s="9"/>
      <c r="M152" s="9"/>
      <c r="N152" s="35">
        <v>0</v>
      </c>
      <c r="O152" s="10"/>
      <c r="P152" s="10"/>
      <c r="Q152" s="10"/>
      <c r="R152" s="10"/>
      <c r="S152" s="44">
        <v>0</v>
      </c>
      <c r="T152" s="37">
        <f t="shared" si="116"/>
        <v>4</v>
      </c>
      <c r="U152" s="38">
        <v>10</v>
      </c>
      <c r="V152" s="67">
        <f t="shared" si="122"/>
        <v>4</v>
      </c>
      <c r="W152" s="39">
        <f t="shared" si="121"/>
        <v>10</v>
      </c>
      <c r="X152" s="10"/>
      <c r="Y152" s="10"/>
      <c r="Z152" s="10"/>
      <c r="AA152" s="10"/>
      <c r="AB152" s="10"/>
    </row>
    <row r="153" spans="1:28" ht="25.5" x14ac:dyDescent="0.25">
      <c r="A153" s="75" t="s">
        <v>199</v>
      </c>
      <c r="B153" s="31" t="s">
        <v>117</v>
      </c>
      <c r="C153" s="32">
        <v>628.20000000000005</v>
      </c>
      <c r="D153" s="9">
        <v>1571</v>
      </c>
      <c r="E153" s="55">
        <v>1571</v>
      </c>
      <c r="F153" s="80">
        <f t="shared" si="118"/>
        <v>2.5</v>
      </c>
      <c r="G153" s="87">
        <v>90</v>
      </c>
      <c r="H153" s="39">
        <f t="shared" si="119"/>
        <v>5.7288351368555057</v>
      </c>
      <c r="I153" s="34">
        <v>28</v>
      </c>
      <c r="J153" s="9"/>
      <c r="K153" s="9"/>
      <c r="L153" s="9"/>
      <c r="M153" s="9"/>
      <c r="N153" s="35">
        <v>43</v>
      </c>
      <c r="O153" s="10"/>
      <c r="P153" s="10"/>
      <c r="Q153" s="10"/>
      <c r="R153" s="10"/>
      <c r="S153" s="44">
        <f t="shared" si="120"/>
        <v>47.777777777777779</v>
      </c>
      <c r="T153" s="37">
        <f t="shared" si="116"/>
        <v>157</v>
      </c>
      <c r="U153" s="38">
        <v>10</v>
      </c>
      <c r="V153" s="67">
        <f t="shared" si="122"/>
        <v>157</v>
      </c>
      <c r="W153" s="39">
        <f t="shared" si="121"/>
        <v>9.9936346276257169</v>
      </c>
      <c r="X153" s="10">
        <v>32</v>
      </c>
      <c r="Y153" s="10"/>
      <c r="Z153" s="10"/>
      <c r="AA153" s="10"/>
      <c r="AB153" s="10"/>
    </row>
    <row r="154" spans="1:28" ht="25.5" x14ac:dyDescent="0.25">
      <c r="A154" s="75" t="s">
        <v>200</v>
      </c>
      <c r="B154" s="31" t="s">
        <v>107</v>
      </c>
      <c r="C154" s="80">
        <v>204.7</v>
      </c>
      <c r="D154" s="9">
        <v>231</v>
      </c>
      <c r="E154" s="55">
        <v>222</v>
      </c>
      <c r="F154" s="80">
        <f t="shared" si="118"/>
        <v>1.08</v>
      </c>
      <c r="G154" s="87">
        <v>23</v>
      </c>
      <c r="H154" s="39">
        <f t="shared" si="119"/>
        <v>9.9567099567099575</v>
      </c>
      <c r="I154" s="34"/>
      <c r="J154" s="9"/>
      <c r="K154" s="9"/>
      <c r="L154" s="9"/>
      <c r="M154" s="9"/>
      <c r="N154" s="35">
        <v>18</v>
      </c>
      <c r="O154" s="10"/>
      <c r="P154" s="10"/>
      <c r="Q154" s="10"/>
      <c r="R154" s="10"/>
      <c r="S154" s="44">
        <f t="shared" si="120"/>
        <v>78.260869565217391</v>
      </c>
      <c r="T154" s="37">
        <f t="shared" si="116"/>
        <v>22</v>
      </c>
      <c r="U154" s="38">
        <v>10</v>
      </c>
      <c r="V154" s="67">
        <f t="shared" si="122"/>
        <v>22</v>
      </c>
      <c r="W154" s="39">
        <f t="shared" si="121"/>
        <v>9.9099099099099099</v>
      </c>
      <c r="X154" s="10"/>
      <c r="Y154" s="10"/>
      <c r="Z154" s="10"/>
      <c r="AA154" s="10"/>
      <c r="AB154" s="10"/>
    </row>
    <row r="155" spans="1:28" ht="25.5" x14ac:dyDescent="0.25">
      <c r="A155" s="75" t="s">
        <v>201</v>
      </c>
      <c r="B155" s="31" t="s">
        <v>109</v>
      </c>
      <c r="C155" s="80">
        <v>25.97</v>
      </c>
      <c r="D155" s="9">
        <v>110</v>
      </c>
      <c r="E155" s="55">
        <v>105</v>
      </c>
      <c r="F155" s="80">
        <f t="shared" si="118"/>
        <v>4.04</v>
      </c>
      <c r="G155" s="87">
        <v>11</v>
      </c>
      <c r="H155" s="39">
        <f t="shared" si="119"/>
        <v>10</v>
      </c>
      <c r="I155" s="34"/>
      <c r="J155" s="9"/>
      <c r="K155" s="9"/>
      <c r="L155" s="9"/>
      <c r="M155" s="9"/>
      <c r="N155" s="35">
        <v>2</v>
      </c>
      <c r="O155" s="10"/>
      <c r="P155" s="10"/>
      <c r="Q155" s="10"/>
      <c r="R155" s="10"/>
      <c r="S155" s="44">
        <f t="shared" si="120"/>
        <v>18.181818181818183</v>
      </c>
      <c r="T155" s="37">
        <f t="shared" si="116"/>
        <v>10</v>
      </c>
      <c r="U155" s="38">
        <v>10</v>
      </c>
      <c r="V155" s="67">
        <f t="shared" si="122"/>
        <v>10</v>
      </c>
      <c r="W155" s="39">
        <f t="shared" si="121"/>
        <v>9.5238095238095237</v>
      </c>
      <c r="X155" s="10"/>
      <c r="Y155" s="10"/>
      <c r="Z155" s="10"/>
      <c r="AA155" s="10"/>
      <c r="AB155" s="10"/>
    </row>
    <row r="156" spans="1:28" x14ac:dyDescent="0.25">
      <c r="A156" s="131" t="s">
        <v>202</v>
      </c>
      <c r="B156" s="132" t="s">
        <v>110</v>
      </c>
      <c r="C156" s="141">
        <v>46.73</v>
      </c>
      <c r="D156" s="47">
        <v>30</v>
      </c>
      <c r="E156" s="133">
        <v>39</v>
      </c>
      <c r="F156" s="141">
        <f t="shared" si="118"/>
        <v>0.83</v>
      </c>
      <c r="G156" s="154">
        <v>3</v>
      </c>
      <c r="H156" s="39">
        <f t="shared" si="119"/>
        <v>10</v>
      </c>
      <c r="I156" s="139"/>
      <c r="J156" s="47"/>
      <c r="K156" s="47"/>
      <c r="L156" s="47"/>
      <c r="M156" s="47"/>
      <c r="N156" s="50">
        <v>2</v>
      </c>
      <c r="O156" s="51"/>
      <c r="P156" s="51"/>
      <c r="Q156" s="51"/>
      <c r="R156" s="51"/>
      <c r="S156" s="44">
        <f t="shared" si="120"/>
        <v>66.666666666666671</v>
      </c>
      <c r="T156" s="37">
        <f t="shared" si="116"/>
        <v>3</v>
      </c>
      <c r="U156" s="38">
        <v>10</v>
      </c>
      <c r="V156" s="67">
        <f t="shared" si="122"/>
        <v>3</v>
      </c>
      <c r="W156" s="39">
        <f t="shared" si="121"/>
        <v>7.6923076923076925</v>
      </c>
      <c r="X156" s="51"/>
      <c r="Y156" s="51"/>
      <c r="Z156" s="51"/>
      <c r="AA156" s="51"/>
      <c r="AB156" s="51"/>
    </row>
    <row r="157" spans="1:28" ht="25.5" x14ac:dyDescent="0.25">
      <c r="A157" s="75" t="s">
        <v>203</v>
      </c>
      <c r="B157" s="31" t="s">
        <v>112</v>
      </c>
      <c r="C157" s="80">
        <v>20.61</v>
      </c>
      <c r="D157" s="9">
        <v>30</v>
      </c>
      <c r="E157" s="55">
        <v>29</v>
      </c>
      <c r="F157" s="80">
        <f t="shared" si="118"/>
        <v>1.4</v>
      </c>
      <c r="G157" s="87">
        <v>0</v>
      </c>
      <c r="H157" s="39">
        <f t="shared" si="119"/>
        <v>0</v>
      </c>
      <c r="I157" s="9"/>
      <c r="J157" s="9"/>
      <c r="K157" s="9"/>
      <c r="L157" s="9"/>
      <c r="M157" s="9"/>
      <c r="N157" s="10">
        <v>0</v>
      </c>
      <c r="O157" s="10"/>
      <c r="P157" s="10"/>
      <c r="Q157" s="10"/>
      <c r="R157" s="10"/>
      <c r="S157" s="44">
        <v>0</v>
      </c>
      <c r="T157" s="37">
        <f t="shared" si="116"/>
        <v>2</v>
      </c>
      <c r="U157" s="38">
        <v>10</v>
      </c>
      <c r="V157" s="67">
        <f t="shared" si="122"/>
        <v>2</v>
      </c>
      <c r="W157" s="39">
        <f t="shared" si="121"/>
        <v>6.8965517241379306</v>
      </c>
      <c r="X157" s="10"/>
      <c r="Y157" s="10"/>
      <c r="Z157" s="10"/>
      <c r="AA157" s="10"/>
      <c r="AB157" s="10"/>
    </row>
    <row r="158" spans="1:28" ht="15.75" x14ac:dyDescent="0.25">
      <c r="A158" s="220" t="s">
        <v>6</v>
      </c>
      <c r="B158" s="221"/>
      <c r="C158" s="39">
        <f>SUM(C15:C157)</f>
        <v>6376.1699999999983</v>
      </c>
      <c r="D158" s="8">
        <f>SUM(D15:D157)</f>
        <v>13997</v>
      </c>
      <c r="E158" s="73">
        <f>SUM(E15:E157)</f>
        <v>14400</v>
      </c>
      <c r="F158" s="80">
        <f>ROUNDDOWN((E158/C158),2)</f>
        <v>2.25</v>
      </c>
      <c r="G158" s="73">
        <f>SUM(G15:G157)</f>
        <v>1248</v>
      </c>
      <c r="H158" s="39"/>
      <c r="I158" s="8">
        <f>SUM(I22:I157)</f>
        <v>39</v>
      </c>
      <c r="J158" s="8">
        <f>SUM(J22:J156)</f>
        <v>0</v>
      </c>
      <c r="K158" s="8">
        <f>SUM(K22:K156)</f>
        <v>0</v>
      </c>
      <c r="L158" s="8">
        <f>SUM(L22:L156)</f>
        <v>0</v>
      </c>
      <c r="M158" s="8">
        <f>SUM(M22:M156)</f>
        <v>0</v>
      </c>
      <c r="N158" s="8">
        <f>SUM(N15:N157)</f>
        <v>667</v>
      </c>
      <c r="O158" s="8">
        <f>SUM(O15:O157)</f>
        <v>0</v>
      </c>
      <c r="P158" s="8">
        <f>SUM(P22:P156)</f>
        <v>0</v>
      </c>
      <c r="Q158" s="8">
        <f>SUM(Q22:Q156)</f>
        <v>0</v>
      </c>
      <c r="R158" s="8">
        <f>SUM(R22:R156)</f>
        <v>0</v>
      </c>
      <c r="S158" s="106">
        <f>SUM(N158*100/G158)</f>
        <v>53.445512820512818</v>
      </c>
      <c r="T158" s="37">
        <f>SUM(T15:T157)</f>
        <v>1392</v>
      </c>
      <c r="U158" s="101"/>
      <c r="V158" s="8">
        <f>SUM(V15:V157)</f>
        <v>1343</v>
      </c>
      <c r="W158" s="32">
        <f>SUM(V158*100/E158)</f>
        <v>9.3263888888888893</v>
      </c>
      <c r="X158" s="8">
        <f>SUM(X22:X157)</f>
        <v>45</v>
      </c>
      <c r="Y158" s="8">
        <f>SUM(Y22:Y156)</f>
        <v>0</v>
      </c>
      <c r="Z158" s="8">
        <f>SUM(Z22:Z156)</f>
        <v>0</v>
      </c>
      <c r="AA158" s="8">
        <f>SUM(AA22:AA156)</f>
        <v>0</v>
      </c>
      <c r="AB158" s="8">
        <f>SUM(AB22:AB156)</f>
        <v>0</v>
      </c>
    </row>
    <row r="159" spans="1:28" ht="21" customHeight="1" x14ac:dyDescent="0.25">
      <c r="A159" s="2"/>
      <c r="B159" s="2"/>
      <c r="C159" s="99"/>
      <c r="D159" s="5"/>
      <c r="E159" s="102"/>
      <c r="F159" s="121"/>
      <c r="G159" s="102"/>
      <c r="H159" s="9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103"/>
      <c r="T159" s="5"/>
      <c r="V159" s="5"/>
      <c r="W159" s="99"/>
      <c r="X159" s="5"/>
      <c r="Y159" s="5"/>
      <c r="Z159" s="5"/>
      <c r="AA159" s="5"/>
      <c r="AB159" s="5"/>
    </row>
    <row r="160" spans="1:28" ht="15.75" x14ac:dyDescent="0.25">
      <c r="A160" s="2"/>
      <c r="B160" s="2"/>
      <c r="C160" s="120"/>
      <c r="D160" s="2"/>
      <c r="E160" s="2"/>
      <c r="F160" s="120"/>
      <c r="G160" s="2"/>
      <c r="H160" s="120"/>
      <c r="I160" s="2"/>
      <c r="J160" s="2"/>
      <c r="K160" s="2"/>
      <c r="L160" s="2"/>
      <c r="M160" s="2"/>
    </row>
    <row r="161" spans="1:28" x14ac:dyDescent="0.25">
      <c r="A161" s="187" t="s">
        <v>305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5"/>
      <c r="L161" s="83"/>
      <c r="M161" s="83"/>
      <c r="N161" s="15"/>
      <c r="O161" s="189" t="s">
        <v>303</v>
      </c>
      <c r="P161" s="189"/>
      <c r="Q161" s="189"/>
      <c r="R161" s="15"/>
      <c r="S161" s="107"/>
      <c r="T161" s="188" t="s">
        <v>304</v>
      </c>
      <c r="U161" s="188"/>
      <c r="V161" s="188"/>
      <c r="W161" s="188"/>
      <c r="X161" s="15"/>
      <c r="Y161" s="15"/>
      <c r="Z161" s="15"/>
      <c r="AA161" s="15"/>
      <c r="AB161" s="15"/>
    </row>
    <row r="162" spans="1:28" x14ac:dyDescent="0.25">
      <c r="A162" s="17" t="s">
        <v>212</v>
      </c>
      <c r="B162" s="17"/>
      <c r="C162" s="116"/>
      <c r="D162" s="17"/>
      <c r="E162" s="17"/>
      <c r="F162" s="116"/>
      <c r="G162" s="17"/>
      <c r="H162" s="107"/>
      <c r="I162" s="183"/>
      <c r="J162" s="183"/>
      <c r="K162" s="15"/>
      <c r="L162" s="184" t="s">
        <v>163</v>
      </c>
      <c r="M162" s="184"/>
      <c r="N162" s="15"/>
      <c r="O162" s="18" t="s">
        <v>162</v>
      </c>
      <c r="P162" s="18"/>
      <c r="Q162" s="19"/>
      <c r="R162" s="19"/>
      <c r="S162" s="107"/>
      <c r="T162" s="15"/>
      <c r="U162" s="15"/>
      <c r="V162" s="15"/>
      <c r="W162" s="107"/>
      <c r="X162" s="15"/>
      <c r="Y162" s="15"/>
      <c r="Z162" s="15"/>
      <c r="AA162" s="15"/>
      <c r="AB162" s="15"/>
    </row>
    <row r="163" spans="1:28" x14ac:dyDescent="0.25">
      <c r="A163" s="4"/>
      <c r="B163" s="4"/>
      <c r="C163" s="122"/>
    </row>
  </sheetData>
  <mergeCells count="56">
    <mergeCell ref="D145:D150"/>
    <mergeCell ref="A7:A12"/>
    <mergeCell ref="B5:E5"/>
    <mergeCell ref="F5:L5"/>
    <mergeCell ref="G1:I1"/>
    <mergeCell ref="K1:S1"/>
    <mergeCell ref="K2:S2"/>
    <mergeCell ref="G3:I3"/>
    <mergeCell ref="F4:L4"/>
    <mergeCell ref="Q11:Q12"/>
    <mergeCell ref="S9:S12"/>
    <mergeCell ref="G7:S7"/>
    <mergeCell ref="B6:E6"/>
    <mergeCell ref="B7:B12"/>
    <mergeCell ref="C7:C12"/>
    <mergeCell ref="D7:E10"/>
    <mergeCell ref="D11:D12"/>
    <mergeCell ref="E11:E12"/>
    <mergeCell ref="R10:R12"/>
    <mergeCell ref="Y10:AA10"/>
    <mergeCell ref="AB10:AB12"/>
    <mergeCell ref="J11:J12"/>
    <mergeCell ref="K11:K12"/>
    <mergeCell ref="L11:L12"/>
    <mergeCell ref="Y11:Y12"/>
    <mergeCell ref="Z11:Z12"/>
    <mergeCell ref="AA11:AA12"/>
    <mergeCell ref="T9:T12"/>
    <mergeCell ref="U9:U12"/>
    <mergeCell ref="V9:V12"/>
    <mergeCell ref="X9:X12"/>
    <mergeCell ref="O9:R9"/>
    <mergeCell ref="N9:N12"/>
    <mergeCell ref="T7:AB7"/>
    <mergeCell ref="G8:M8"/>
    <mergeCell ref="N8:S8"/>
    <mergeCell ref="T8:U8"/>
    <mergeCell ref="V8:AB8"/>
    <mergeCell ref="Y9:AB9"/>
    <mergeCell ref="J10:L10"/>
    <mergeCell ref="T161:W161"/>
    <mergeCell ref="I162:J162"/>
    <mergeCell ref="L162:M162"/>
    <mergeCell ref="M10:M12"/>
    <mergeCell ref="O10:Q10"/>
    <mergeCell ref="A161:J161"/>
    <mergeCell ref="O161:Q161"/>
    <mergeCell ref="A158:B158"/>
    <mergeCell ref="O11:O12"/>
    <mergeCell ref="P11:P12"/>
    <mergeCell ref="F7:F12"/>
    <mergeCell ref="W9:W12"/>
    <mergeCell ref="J9:M9"/>
    <mergeCell ref="G9:G12"/>
    <mergeCell ref="H9:H12"/>
    <mergeCell ref="I9:I12"/>
  </mergeCells>
  <phoneticPr fontId="10" type="noConversion"/>
  <pageMargins left="0.15748031496062992" right="0.19" top="0.51181102362204722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37"/>
  <sheetViews>
    <sheetView view="pageBreakPreview" topLeftCell="A25" zoomScale="85" zoomScaleNormal="100" zoomScaleSheetLayoutView="85" workbookViewId="0">
      <selection activeCell="A31" sqref="A31:XFD31"/>
    </sheetView>
  </sheetViews>
  <sheetFormatPr defaultRowHeight="15" x14ac:dyDescent="0.25"/>
  <cols>
    <col min="1" max="1" width="7.7109375" customWidth="1"/>
    <col min="2" max="2" width="20.140625" customWidth="1"/>
    <col min="3" max="3" width="9.140625" style="109" customWidth="1"/>
    <col min="4" max="5" width="5.42578125" customWidth="1"/>
    <col min="6" max="6" width="10.140625" customWidth="1"/>
    <col min="7" max="7" width="5.140625" customWidth="1"/>
    <col min="8" max="8" width="8.42578125" style="109" customWidth="1"/>
    <col min="9" max="9" width="5.7109375" customWidth="1"/>
    <col min="10" max="10" width="5.42578125" customWidth="1"/>
    <col min="11" max="11" width="6.28515625" customWidth="1"/>
    <col min="12" max="12" width="6.5703125" customWidth="1"/>
    <col min="13" max="13" width="5.42578125" customWidth="1"/>
    <col min="14" max="15" width="5.5703125" customWidth="1"/>
    <col min="16" max="16" width="6.140625" customWidth="1"/>
    <col min="17" max="17" width="5.85546875" customWidth="1"/>
    <col min="18" max="18" width="5.140625" customWidth="1"/>
    <col min="19" max="19" width="7.85546875" style="109" customWidth="1"/>
    <col min="20" max="20" width="4.85546875" customWidth="1"/>
    <col min="21" max="21" width="5.7109375" customWidth="1"/>
    <col min="22" max="22" width="5.28515625" customWidth="1"/>
    <col min="23" max="23" width="6.42578125" style="109" customWidth="1"/>
    <col min="24" max="24" width="5.85546875" customWidth="1"/>
    <col min="25" max="25" width="5.140625" customWidth="1"/>
    <col min="26" max="26" width="6" customWidth="1"/>
    <col min="27" max="27" width="6.140625" customWidth="1"/>
    <col min="28" max="28" width="5.28515625" customWidth="1"/>
  </cols>
  <sheetData>
    <row r="1" spans="1:29" x14ac:dyDescent="0.25">
      <c r="A1" s="20"/>
      <c r="B1" s="20"/>
      <c r="C1" s="104"/>
      <c r="D1" s="20"/>
      <c r="E1" s="20"/>
      <c r="F1" s="20"/>
      <c r="G1" s="206"/>
      <c r="H1" s="206"/>
      <c r="I1" s="206"/>
      <c r="J1" s="20"/>
      <c r="K1" s="206" t="s">
        <v>160</v>
      </c>
      <c r="L1" s="206"/>
      <c r="M1" s="206"/>
      <c r="N1" s="206"/>
      <c r="O1" s="206"/>
      <c r="P1" s="206"/>
      <c r="Q1" s="206"/>
      <c r="R1" s="206"/>
      <c r="S1" s="206"/>
      <c r="T1" s="20"/>
      <c r="U1" s="20"/>
      <c r="V1" s="20"/>
      <c r="W1" s="104"/>
      <c r="X1" s="20"/>
      <c r="Y1" s="20"/>
      <c r="Z1" s="20"/>
      <c r="AA1" s="20"/>
      <c r="AB1" s="20"/>
      <c r="AC1" s="14"/>
    </row>
    <row r="2" spans="1:29" x14ac:dyDescent="0.25">
      <c r="A2" s="20"/>
      <c r="B2" s="20"/>
      <c r="C2" s="104"/>
      <c r="D2" s="20"/>
      <c r="E2" s="20"/>
      <c r="F2" s="20"/>
      <c r="G2" s="20"/>
      <c r="H2" s="104"/>
      <c r="I2" s="20"/>
      <c r="J2" s="20"/>
      <c r="K2" s="206" t="s">
        <v>306</v>
      </c>
      <c r="L2" s="206"/>
      <c r="M2" s="206"/>
      <c r="N2" s="206"/>
      <c r="O2" s="206"/>
      <c r="P2" s="206"/>
      <c r="Q2" s="206"/>
      <c r="R2" s="206"/>
      <c r="S2" s="206"/>
      <c r="T2" s="20"/>
      <c r="U2" s="20"/>
      <c r="V2" s="20"/>
      <c r="W2" s="104"/>
      <c r="X2" s="20"/>
      <c r="Y2" s="20"/>
      <c r="Z2" s="20"/>
      <c r="AA2" s="20"/>
      <c r="AB2" s="20"/>
      <c r="AC2" s="14"/>
    </row>
    <row r="3" spans="1:29" x14ac:dyDescent="0.25">
      <c r="A3" s="20"/>
      <c r="B3" s="20"/>
      <c r="C3" s="104"/>
      <c r="D3" s="20"/>
      <c r="E3" s="20"/>
      <c r="F3" s="20"/>
      <c r="G3" s="206"/>
      <c r="H3" s="206"/>
      <c r="I3" s="206"/>
      <c r="J3" s="20"/>
      <c r="K3" s="20"/>
      <c r="L3" s="20"/>
      <c r="M3" s="20"/>
      <c r="N3" s="20"/>
      <c r="O3" s="20"/>
      <c r="P3" s="20"/>
      <c r="Q3" s="20"/>
      <c r="R3" s="20"/>
      <c r="S3" s="104"/>
      <c r="T3" s="20"/>
      <c r="U3" s="20"/>
      <c r="V3" s="20"/>
      <c r="W3" s="104"/>
      <c r="X3" s="20"/>
      <c r="Y3" s="20"/>
      <c r="Z3" s="20"/>
      <c r="AA3" s="20"/>
      <c r="AB3" s="20"/>
      <c r="AC3" s="14"/>
    </row>
    <row r="4" spans="1:29" ht="18.75" customHeight="1" x14ac:dyDescent="0.25">
      <c r="A4" s="20"/>
      <c r="B4" s="20" t="s">
        <v>141</v>
      </c>
      <c r="C4" s="104"/>
      <c r="D4" s="20"/>
      <c r="E4" s="20"/>
      <c r="F4" s="208" t="s">
        <v>158</v>
      </c>
      <c r="G4" s="208"/>
      <c r="H4" s="208"/>
      <c r="I4" s="208"/>
      <c r="J4" s="208"/>
      <c r="K4" s="208"/>
      <c r="L4" s="208"/>
      <c r="M4" s="20"/>
      <c r="N4" s="20"/>
      <c r="O4" s="20"/>
      <c r="P4" s="20"/>
      <c r="Q4" s="20"/>
      <c r="R4" s="20"/>
      <c r="S4" s="104"/>
      <c r="T4" s="20"/>
      <c r="U4" s="20"/>
      <c r="V4" s="20"/>
      <c r="W4" s="104"/>
      <c r="X4" s="20"/>
      <c r="Y4" s="20"/>
      <c r="Z4" s="20"/>
      <c r="AA4" s="20"/>
      <c r="AB4" s="20"/>
      <c r="AC4" s="14"/>
    </row>
    <row r="5" spans="1:29" ht="18.75" customHeight="1" x14ac:dyDescent="0.25">
      <c r="A5" s="20"/>
      <c r="B5" s="206" t="s">
        <v>142</v>
      </c>
      <c r="C5" s="206"/>
      <c r="D5" s="206"/>
      <c r="E5" s="206"/>
      <c r="F5" s="207" t="s">
        <v>166</v>
      </c>
      <c r="G5" s="207"/>
      <c r="H5" s="207"/>
      <c r="I5" s="207"/>
      <c r="J5" s="207"/>
      <c r="K5" s="207"/>
      <c r="L5" s="207"/>
      <c r="M5" s="20"/>
      <c r="N5" s="20"/>
      <c r="O5" s="20"/>
      <c r="P5" s="20"/>
      <c r="Q5" s="20"/>
      <c r="R5" s="20"/>
      <c r="S5" s="104"/>
      <c r="T5" s="20"/>
      <c r="U5" s="20"/>
      <c r="V5" s="20"/>
      <c r="W5" s="104"/>
      <c r="X5" s="20"/>
      <c r="Y5" s="20"/>
      <c r="Z5" s="20"/>
      <c r="AA5" s="20"/>
      <c r="AB5" s="20"/>
      <c r="AC5" s="14"/>
    </row>
    <row r="6" spans="1:29" ht="15.75" thickBot="1" x14ac:dyDescent="0.3">
      <c r="A6" s="20"/>
      <c r="B6" s="206"/>
      <c r="C6" s="206"/>
      <c r="D6" s="206"/>
      <c r="E6" s="206"/>
      <c r="F6" s="20"/>
      <c r="G6" s="20"/>
      <c r="H6" s="104"/>
      <c r="I6" s="20"/>
      <c r="J6" s="20"/>
      <c r="K6" s="20"/>
      <c r="L6" s="20"/>
      <c r="M6" s="20"/>
      <c r="N6" s="20"/>
      <c r="O6" s="20"/>
      <c r="P6" s="20"/>
      <c r="Q6" s="20"/>
      <c r="R6" s="20"/>
      <c r="S6" s="104"/>
      <c r="T6" s="20"/>
      <c r="U6" s="20"/>
      <c r="V6" s="20"/>
      <c r="W6" s="104"/>
      <c r="X6" s="20"/>
      <c r="Y6" s="20"/>
      <c r="Z6" s="20"/>
      <c r="AA6" s="20"/>
      <c r="AB6" s="20"/>
      <c r="AC6" s="14"/>
    </row>
    <row r="7" spans="1:29" ht="15.75" customHeight="1" thickBot="1" x14ac:dyDescent="0.3">
      <c r="A7" s="166" t="s">
        <v>268</v>
      </c>
      <c r="B7" s="166" t="s">
        <v>143</v>
      </c>
      <c r="C7" s="203" t="s">
        <v>253</v>
      </c>
      <c r="D7" s="199" t="s">
        <v>144</v>
      </c>
      <c r="E7" s="200"/>
      <c r="F7" s="166" t="s">
        <v>145</v>
      </c>
      <c r="G7" s="191" t="s">
        <v>152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91" t="s">
        <v>155</v>
      </c>
      <c r="U7" s="192"/>
      <c r="V7" s="192"/>
      <c r="W7" s="192"/>
      <c r="X7" s="192"/>
      <c r="Y7" s="192"/>
      <c r="Z7" s="192"/>
      <c r="AA7" s="192"/>
      <c r="AB7" s="193"/>
      <c r="AC7" s="14"/>
    </row>
    <row r="8" spans="1:29" ht="60.75" customHeight="1" thickBot="1" x14ac:dyDescent="0.3">
      <c r="A8" s="175"/>
      <c r="B8" s="175"/>
      <c r="C8" s="204"/>
      <c r="D8" s="201"/>
      <c r="E8" s="202"/>
      <c r="F8" s="175"/>
      <c r="G8" s="185" t="s">
        <v>153</v>
      </c>
      <c r="H8" s="185"/>
      <c r="I8" s="185"/>
      <c r="J8" s="185"/>
      <c r="K8" s="185"/>
      <c r="L8" s="185"/>
      <c r="M8" s="169"/>
      <c r="N8" s="168" t="s">
        <v>154</v>
      </c>
      <c r="O8" s="185"/>
      <c r="P8" s="185"/>
      <c r="Q8" s="185"/>
      <c r="R8" s="185"/>
      <c r="S8" s="169"/>
      <c r="T8" s="168" t="s">
        <v>151</v>
      </c>
      <c r="U8" s="169"/>
      <c r="V8" s="185" t="s">
        <v>156</v>
      </c>
      <c r="W8" s="185"/>
      <c r="X8" s="185"/>
      <c r="Y8" s="185"/>
      <c r="Z8" s="185"/>
      <c r="AA8" s="185"/>
      <c r="AB8" s="169"/>
      <c r="AC8" s="14"/>
    </row>
    <row r="9" spans="1:29" ht="26.25" customHeight="1" thickBot="1" x14ac:dyDescent="0.3">
      <c r="A9" s="175"/>
      <c r="B9" s="175"/>
      <c r="C9" s="204"/>
      <c r="D9" s="201"/>
      <c r="E9" s="202"/>
      <c r="F9" s="175"/>
      <c r="G9" s="166" t="s">
        <v>146</v>
      </c>
      <c r="H9" s="203" t="s">
        <v>161</v>
      </c>
      <c r="I9" s="166" t="s">
        <v>147</v>
      </c>
      <c r="J9" s="168" t="s">
        <v>2</v>
      </c>
      <c r="K9" s="185"/>
      <c r="L9" s="185"/>
      <c r="M9" s="169"/>
      <c r="N9" s="166" t="s">
        <v>146</v>
      </c>
      <c r="O9" s="196" t="s">
        <v>2</v>
      </c>
      <c r="P9" s="197"/>
      <c r="Q9" s="197"/>
      <c r="R9" s="198"/>
      <c r="S9" s="203" t="s">
        <v>150</v>
      </c>
      <c r="T9" s="166" t="s">
        <v>146</v>
      </c>
      <c r="U9" s="166" t="s">
        <v>183</v>
      </c>
      <c r="V9" s="166" t="s">
        <v>146</v>
      </c>
      <c r="W9" s="203" t="s">
        <v>161</v>
      </c>
      <c r="X9" s="166" t="s">
        <v>157</v>
      </c>
      <c r="Y9" s="196" t="s">
        <v>2</v>
      </c>
      <c r="Z9" s="197"/>
      <c r="AA9" s="197"/>
      <c r="AB9" s="198"/>
      <c r="AC9" s="14"/>
    </row>
    <row r="10" spans="1:29" ht="23.25" customHeight="1" thickBot="1" x14ac:dyDescent="0.3">
      <c r="A10" s="176"/>
      <c r="B10" s="175"/>
      <c r="C10" s="204"/>
      <c r="D10" s="196"/>
      <c r="E10" s="198"/>
      <c r="F10" s="175"/>
      <c r="G10" s="175"/>
      <c r="H10" s="204"/>
      <c r="I10" s="175"/>
      <c r="J10" s="168" t="s">
        <v>148</v>
      </c>
      <c r="K10" s="185"/>
      <c r="L10" s="169"/>
      <c r="M10" s="166" t="s">
        <v>3</v>
      </c>
      <c r="N10" s="175"/>
      <c r="O10" s="168" t="s">
        <v>148</v>
      </c>
      <c r="P10" s="185"/>
      <c r="Q10" s="169"/>
      <c r="R10" s="166" t="s">
        <v>3</v>
      </c>
      <c r="S10" s="204"/>
      <c r="T10" s="175"/>
      <c r="U10" s="175"/>
      <c r="V10" s="175"/>
      <c r="W10" s="204"/>
      <c r="X10" s="175"/>
      <c r="Y10" s="168" t="s">
        <v>148</v>
      </c>
      <c r="Z10" s="185"/>
      <c r="AA10" s="169"/>
      <c r="AB10" s="166" t="s">
        <v>3</v>
      </c>
      <c r="AC10" s="14"/>
    </row>
    <row r="11" spans="1:29" ht="59.25" customHeight="1" x14ac:dyDescent="0.25">
      <c r="A11" s="176"/>
      <c r="B11" s="175"/>
      <c r="C11" s="204"/>
      <c r="D11" s="166" t="s">
        <v>255</v>
      </c>
      <c r="E11" s="166" t="s">
        <v>269</v>
      </c>
      <c r="F11" s="175"/>
      <c r="G11" s="176"/>
      <c r="H11" s="204"/>
      <c r="I11" s="175"/>
      <c r="J11" s="166" t="s">
        <v>149</v>
      </c>
      <c r="K11" s="166" t="s">
        <v>88</v>
      </c>
      <c r="L11" s="166" t="s">
        <v>4</v>
      </c>
      <c r="M11" s="175"/>
      <c r="N11" s="176"/>
      <c r="O11" s="166" t="s">
        <v>149</v>
      </c>
      <c r="P11" s="166" t="s">
        <v>88</v>
      </c>
      <c r="Q11" s="166" t="s">
        <v>4</v>
      </c>
      <c r="R11" s="175"/>
      <c r="S11" s="204"/>
      <c r="T11" s="175"/>
      <c r="U11" s="176"/>
      <c r="V11" s="176"/>
      <c r="W11" s="204"/>
      <c r="X11" s="175"/>
      <c r="Y11" s="166" t="s">
        <v>149</v>
      </c>
      <c r="Z11" s="166" t="s">
        <v>88</v>
      </c>
      <c r="AA11" s="166" t="s">
        <v>4</v>
      </c>
      <c r="AB11" s="175"/>
      <c r="AC11" s="14"/>
    </row>
    <row r="12" spans="1:29" ht="134.25" customHeight="1" thickBot="1" x14ac:dyDescent="0.3">
      <c r="A12" s="177"/>
      <c r="B12" s="167"/>
      <c r="C12" s="211"/>
      <c r="D12" s="167"/>
      <c r="E12" s="167"/>
      <c r="F12" s="167"/>
      <c r="G12" s="177"/>
      <c r="H12" s="209"/>
      <c r="I12" s="177"/>
      <c r="J12" s="167"/>
      <c r="K12" s="167"/>
      <c r="L12" s="167"/>
      <c r="M12" s="167"/>
      <c r="N12" s="177"/>
      <c r="O12" s="167"/>
      <c r="P12" s="167"/>
      <c r="Q12" s="167"/>
      <c r="R12" s="167"/>
      <c r="S12" s="205"/>
      <c r="T12" s="178"/>
      <c r="U12" s="177"/>
      <c r="V12" s="177"/>
      <c r="W12" s="209"/>
      <c r="X12" s="177"/>
      <c r="Y12" s="167"/>
      <c r="Z12" s="167"/>
      <c r="AA12" s="167"/>
      <c r="AB12" s="167"/>
      <c r="AC12" s="14"/>
    </row>
    <row r="13" spans="1:29" s="114" customFormat="1" ht="15.75" thickBot="1" x14ac:dyDescent="0.3">
      <c r="A13" s="147">
        <v>1</v>
      </c>
      <c r="B13" s="111">
        <v>2</v>
      </c>
      <c r="C13" s="147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>
        <v>17</v>
      </c>
      <c r="R13" s="111">
        <v>18</v>
      </c>
      <c r="S13" s="111">
        <v>19</v>
      </c>
      <c r="T13" s="111">
        <v>20</v>
      </c>
      <c r="U13" s="111">
        <v>21</v>
      </c>
      <c r="V13" s="111">
        <v>22</v>
      </c>
      <c r="W13" s="111">
        <v>23</v>
      </c>
      <c r="X13" s="111">
        <v>24</v>
      </c>
      <c r="Y13" s="111">
        <v>25</v>
      </c>
      <c r="Z13" s="111">
        <v>26</v>
      </c>
      <c r="AA13" s="111">
        <v>27</v>
      </c>
      <c r="AB13" s="111">
        <v>28</v>
      </c>
      <c r="AC13" s="113"/>
    </row>
    <row r="14" spans="1:29" ht="25.5" x14ac:dyDescent="0.25">
      <c r="A14" s="11"/>
      <c r="B14" s="71" t="s">
        <v>177</v>
      </c>
      <c r="C14" s="105"/>
      <c r="D14" s="11"/>
      <c r="E14" s="11"/>
      <c r="F14" s="11"/>
      <c r="G14" s="11"/>
      <c r="H14" s="10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5"/>
      <c r="T14" s="11"/>
      <c r="U14" s="11"/>
      <c r="V14" s="11"/>
      <c r="W14" s="105"/>
      <c r="X14" s="11"/>
      <c r="Y14" s="11"/>
      <c r="Z14" s="11"/>
      <c r="AA14" s="11"/>
      <c r="AB14" s="11"/>
      <c r="AC14" s="14"/>
    </row>
    <row r="15" spans="1:29" ht="38.25" x14ac:dyDescent="0.25">
      <c r="A15" s="30">
        <v>1</v>
      </c>
      <c r="B15" s="66" t="s">
        <v>121</v>
      </c>
      <c r="C15" s="39">
        <v>31.36</v>
      </c>
      <c r="D15" s="8">
        <v>28</v>
      </c>
      <c r="E15" s="8">
        <v>48</v>
      </c>
      <c r="F15" s="39">
        <f>ROUNDDOWN((E15/C15),2)</f>
        <v>1.53</v>
      </c>
      <c r="G15" s="38">
        <v>8</v>
      </c>
      <c r="H15" s="39">
        <f>SUM(G15*100/D15)</f>
        <v>28.571428571428573</v>
      </c>
      <c r="I15" s="56"/>
      <c r="J15" s="8"/>
      <c r="K15" s="8"/>
      <c r="L15" s="8"/>
      <c r="M15" s="8"/>
      <c r="N15" s="57">
        <v>1</v>
      </c>
      <c r="O15" s="38"/>
      <c r="P15" s="38"/>
      <c r="Q15" s="38"/>
      <c r="R15" s="38"/>
      <c r="S15" s="106">
        <f t="shared" ref="S15:S40" si="0">SUM(N15*100/G15)</f>
        <v>12.5</v>
      </c>
      <c r="T15" s="37">
        <f>ROUNDDOWN((U15*E15/100),0)</f>
        <v>14</v>
      </c>
      <c r="U15" s="38">
        <v>30</v>
      </c>
      <c r="V15" s="38">
        <v>14</v>
      </c>
      <c r="W15" s="39">
        <f>SUM(V15*100/E15)</f>
        <v>29.166666666666668</v>
      </c>
      <c r="X15" s="38"/>
      <c r="Y15" s="38"/>
      <c r="Z15" s="38"/>
      <c r="AA15" s="38"/>
      <c r="AB15" s="38"/>
      <c r="AC15" s="14"/>
    </row>
    <row r="16" spans="1:29" ht="63.75" x14ac:dyDescent="0.25">
      <c r="A16" s="43">
        <v>2</v>
      </c>
      <c r="B16" s="31" t="s">
        <v>134</v>
      </c>
      <c r="C16" s="32">
        <v>61.8</v>
      </c>
      <c r="D16" s="9">
        <v>37</v>
      </c>
      <c r="E16" s="9">
        <v>37</v>
      </c>
      <c r="F16" s="39">
        <f t="shared" ref="F16:F41" si="1">ROUNDDOWN((E16/C16),2)</f>
        <v>0.59</v>
      </c>
      <c r="G16" s="10">
        <v>11</v>
      </c>
      <c r="H16" s="39">
        <f t="shared" ref="H16:H36" si="2">SUM(G16*100/D16)</f>
        <v>29.72972972972973</v>
      </c>
      <c r="I16" s="34"/>
      <c r="J16" s="9"/>
      <c r="K16" s="9"/>
      <c r="L16" s="9"/>
      <c r="M16" s="9"/>
      <c r="N16" s="35">
        <v>1</v>
      </c>
      <c r="O16" s="10"/>
      <c r="P16" s="10"/>
      <c r="Q16" s="10"/>
      <c r="R16" s="10"/>
      <c r="S16" s="44">
        <f t="shared" si="0"/>
        <v>9.0909090909090917</v>
      </c>
      <c r="T16" s="37">
        <f t="shared" ref="T16:T19" si="3">ROUNDDOWN((U16*E16/100),0)</f>
        <v>11</v>
      </c>
      <c r="U16" s="38">
        <v>30</v>
      </c>
      <c r="V16" s="10">
        <v>11</v>
      </c>
      <c r="W16" s="39">
        <f t="shared" ref="W16:W41" si="4">SUM(V16*100/E16)</f>
        <v>29.72972972972973</v>
      </c>
      <c r="X16" s="10"/>
      <c r="Y16" s="10"/>
      <c r="Z16" s="10"/>
      <c r="AA16" s="10"/>
      <c r="AB16" s="10"/>
      <c r="AC16" s="14"/>
    </row>
    <row r="17" spans="1:29" ht="63.75" x14ac:dyDescent="0.25">
      <c r="A17" s="30">
        <v>3</v>
      </c>
      <c r="B17" s="31" t="s">
        <v>135</v>
      </c>
      <c r="C17" s="32">
        <v>92.5</v>
      </c>
      <c r="D17" s="9">
        <v>69</v>
      </c>
      <c r="E17" s="9">
        <v>70</v>
      </c>
      <c r="F17" s="39">
        <f t="shared" si="1"/>
        <v>0.75</v>
      </c>
      <c r="G17" s="10">
        <v>20</v>
      </c>
      <c r="H17" s="39">
        <f t="shared" si="2"/>
        <v>28.985507246376812</v>
      </c>
      <c r="I17" s="34"/>
      <c r="J17" s="9"/>
      <c r="K17" s="9"/>
      <c r="L17" s="9"/>
      <c r="M17" s="9"/>
      <c r="N17" s="35">
        <v>4</v>
      </c>
      <c r="O17" s="10"/>
      <c r="P17" s="10"/>
      <c r="Q17" s="10"/>
      <c r="R17" s="10"/>
      <c r="S17" s="44">
        <f t="shared" si="0"/>
        <v>20</v>
      </c>
      <c r="T17" s="37">
        <f t="shared" si="3"/>
        <v>21</v>
      </c>
      <c r="U17" s="38">
        <v>30</v>
      </c>
      <c r="V17" s="10">
        <v>21</v>
      </c>
      <c r="W17" s="39">
        <f t="shared" si="4"/>
        <v>30</v>
      </c>
      <c r="X17" s="10"/>
      <c r="Y17" s="10"/>
      <c r="Z17" s="10"/>
      <c r="AA17" s="10"/>
      <c r="AB17" s="10"/>
      <c r="AC17" s="14"/>
    </row>
    <row r="18" spans="1:29" ht="51" x14ac:dyDescent="0.25">
      <c r="A18" s="43">
        <v>4</v>
      </c>
      <c r="B18" s="31" t="s">
        <v>133</v>
      </c>
      <c r="C18" s="80">
        <v>14.3</v>
      </c>
      <c r="D18" s="9">
        <v>20</v>
      </c>
      <c r="E18" s="9">
        <v>21</v>
      </c>
      <c r="F18" s="39">
        <f t="shared" si="1"/>
        <v>1.46</v>
      </c>
      <c r="G18" s="10">
        <v>5</v>
      </c>
      <c r="H18" s="39">
        <f t="shared" si="2"/>
        <v>25</v>
      </c>
      <c r="I18" s="34"/>
      <c r="J18" s="9"/>
      <c r="K18" s="9"/>
      <c r="L18" s="9"/>
      <c r="M18" s="9"/>
      <c r="N18" s="35">
        <v>0</v>
      </c>
      <c r="O18" s="10"/>
      <c r="P18" s="10"/>
      <c r="Q18" s="10"/>
      <c r="R18" s="10"/>
      <c r="S18" s="44">
        <f t="shared" si="0"/>
        <v>0</v>
      </c>
      <c r="T18" s="37">
        <f t="shared" si="3"/>
        <v>6</v>
      </c>
      <c r="U18" s="38">
        <v>30</v>
      </c>
      <c r="V18" s="10">
        <v>5</v>
      </c>
      <c r="W18" s="39">
        <f t="shared" si="4"/>
        <v>23.80952380952381</v>
      </c>
      <c r="X18" s="10"/>
      <c r="Y18" s="10"/>
      <c r="Z18" s="10"/>
      <c r="AA18" s="10"/>
      <c r="AB18" s="10"/>
      <c r="AC18" s="14"/>
    </row>
    <row r="19" spans="1:29" ht="63.75" x14ac:dyDescent="0.25">
      <c r="A19" s="30">
        <v>5</v>
      </c>
      <c r="B19" s="31" t="s">
        <v>184</v>
      </c>
      <c r="C19" s="80">
        <v>19.600000000000001</v>
      </c>
      <c r="D19" s="9">
        <v>26</v>
      </c>
      <c r="E19" s="9">
        <v>21</v>
      </c>
      <c r="F19" s="39">
        <f t="shared" si="1"/>
        <v>1.07</v>
      </c>
      <c r="G19" s="10">
        <v>4</v>
      </c>
      <c r="H19" s="39">
        <f t="shared" si="2"/>
        <v>15.384615384615385</v>
      </c>
      <c r="I19" s="34"/>
      <c r="J19" s="9"/>
      <c r="K19" s="9"/>
      <c r="L19" s="9"/>
      <c r="M19" s="9"/>
      <c r="N19" s="35">
        <v>2</v>
      </c>
      <c r="O19" s="10"/>
      <c r="P19" s="10"/>
      <c r="Q19" s="10"/>
      <c r="R19" s="10"/>
      <c r="S19" s="44">
        <f t="shared" si="0"/>
        <v>50</v>
      </c>
      <c r="T19" s="37">
        <f t="shared" si="3"/>
        <v>6</v>
      </c>
      <c r="U19" s="38">
        <v>30</v>
      </c>
      <c r="V19" s="10">
        <v>4</v>
      </c>
      <c r="W19" s="39">
        <f t="shared" si="4"/>
        <v>19.047619047619047</v>
      </c>
      <c r="X19" s="10"/>
      <c r="Y19" s="10"/>
      <c r="Z19" s="10"/>
      <c r="AA19" s="10"/>
      <c r="AB19" s="10"/>
      <c r="AC19" s="14"/>
    </row>
    <row r="20" spans="1:29" ht="76.5" x14ac:dyDescent="0.25">
      <c r="A20" s="43">
        <v>6</v>
      </c>
      <c r="B20" s="31" t="s">
        <v>136</v>
      </c>
      <c r="C20" s="32">
        <v>31.87</v>
      </c>
      <c r="D20" s="9">
        <v>31</v>
      </c>
      <c r="E20" s="9">
        <v>32</v>
      </c>
      <c r="F20" s="39">
        <f>ROUNDDOWN((E20/C20),2)</f>
        <v>1</v>
      </c>
      <c r="G20" s="10">
        <v>4</v>
      </c>
      <c r="H20" s="39">
        <f t="shared" si="2"/>
        <v>12.903225806451612</v>
      </c>
      <c r="I20" s="34"/>
      <c r="J20" s="9"/>
      <c r="K20" s="9"/>
      <c r="L20" s="9"/>
      <c r="M20" s="9"/>
      <c r="N20" s="35">
        <v>0</v>
      </c>
      <c r="O20" s="10"/>
      <c r="P20" s="10"/>
      <c r="Q20" s="10"/>
      <c r="R20" s="10"/>
      <c r="S20" s="44">
        <f t="shared" si="0"/>
        <v>0</v>
      </c>
      <c r="T20" s="37">
        <f>ROUNDDOWN((U20*E20/100),0)</f>
        <v>9</v>
      </c>
      <c r="U20" s="38">
        <v>30</v>
      </c>
      <c r="V20" s="10">
        <v>3</v>
      </c>
      <c r="W20" s="39">
        <f t="shared" si="4"/>
        <v>9.375</v>
      </c>
      <c r="X20" s="10"/>
      <c r="Y20" s="10"/>
      <c r="Z20" s="10"/>
      <c r="AA20" s="10"/>
      <c r="AB20" s="10"/>
      <c r="AC20" s="14"/>
    </row>
    <row r="21" spans="1:29" ht="51" x14ac:dyDescent="0.25">
      <c r="A21" s="30">
        <v>7</v>
      </c>
      <c r="B21" s="31" t="s">
        <v>128</v>
      </c>
      <c r="C21" s="32">
        <v>57.9</v>
      </c>
      <c r="D21" s="9">
        <v>39</v>
      </c>
      <c r="E21" s="9">
        <v>44</v>
      </c>
      <c r="F21" s="39">
        <f t="shared" si="1"/>
        <v>0.75</v>
      </c>
      <c r="G21" s="10">
        <v>5</v>
      </c>
      <c r="H21" s="39">
        <f t="shared" si="2"/>
        <v>12.820512820512821</v>
      </c>
      <c r="I21" s="34"/>
      <c r="J21" s="9"/>
      <c r="K21" s="9"/>
      <c r="L21" s="9"/>
      <c r="M21" s="9"/>
      <c r="N21" s="35">
        <v>0</v>
      </c>
      <c r="O21" s="10"/>
      <c r="P21" s="10"/>
      <c r="Q21" s="10"/>
      <c r="R21" s="10"/>
      <c r="S21" s="44">
        <f t="shared" si="0"/>
        <v>0</v>
      </c>
      <c r="T21" s="37">
        <f t="shared" ref="T21:T39" si="5">ROUNDDOWN((U21*E21/100),0)</f>
        <v>13</v>
      </c>
      <c r="U21" s="38">
        <v>30</v>
      </c>
      <c r="V21" s="10">
        <v>13</v>
      </c>
      <c r="W21" s="39">
        <f t="shared" si="4"/>
        <v>29.545454545454547</v>
      </c>
      <c r="X21" s="10"/>
      <c r="Y21" s="10"/>
      <c r="Z21" s="10"/>
      <c r="AA21" s="10"/>
      <c r="AB21" s="10"/>
      <c r="AC21" s="14"/>
    </row>
    <row r="22" spans="1:29" ht="51" x14ac:dyDescent="0.25">
      <c r="A22" s="43">
        <v>8</v>
      </c>
      <c r="B22" s="31" t="s">
        <v>137</v>
      </c>
      <c r="C22" s="80">
        <v>44.83</v>
      </c>
      <c r="D22" s="9">
        <v>30</v>
      </c>
      <c r="E22" s="9">
        <v>30</v>
      </c>
      <c r="F22" s="39">
        <f t="shared" si="1"/>
        <v>0.66</v>
      </c>
      <c r="G22" s="10">
        <v>3</v>
      </c>
      <c r="H22" s="39">
        <f t="shared" si="2"/>
        <v>10</v>
      </c>
      <c r="I22" s="34"/>
      <c r="J22" s="9"/>
      <c r="K22" s="9"/>
      <c r="L22" s="9"/>
      <c r="M22" s="9"/>
      <c r="N22" s="35">
        <v>1</v>
      </c>
      <c r="O22" s="10"/>
      <c r="P22" s="10"/>
      <c r="Q22" s="10"/>
      <c r="R22" s="10"/>
      <c r="S22" s="44">
        <f t="shared" si="0"/>
        <v>33.333333333333336</v>
      </c>
      <c r="T22" s="37">
        <f t="shared" si="5"/>
        <v>9</v>
      </c>
      <c r="U22" s="38">
        <v>30</v>
      </c>
      <c r="V22" s="10">
        <v>3</v>
      </c>
      <c r="W22" s="39">
        <f t="shared" si="4"/>
        <v>10</v>
      </c>
      <c r="X22" s="10"/>
      <c r="Y22" s="10"/>
      <c r="Z22" s="10"/>
      <c r="AA22" s="10"/>
      <c r="AB22" s="10"/>
      <c r="AC22" s="14"/>
    </row>
    <row r="23" spans="1:29" ht="38.25" x14ac:dyDescent="0.25">
      <c r="A23" s="30">
        <v>9</v>
      </c>
      <c r="B23" s="31" t="s">
        <v>173</v>
      </c>
      <c r="C23" s="80">
        <v>43.6</v>
      </c>
      <c r="D23" s="9">
        <v>33</v>
      </c>
      <c r="E23" s="9">
        <v>34</v>
      </c>
      <c r="F23" s="39">
        <f t="shared" si="1"/>
        <v>0.77</v>
      </c>
      <c r="G23" s="10">
        <v>3</v>
      </c>
      <c r="H23" s="39">
        <f t="shared" si="2"/>
        <v>9.0909090909090917</v>
      </c>
      <c r="I23" s="34"/>
      <c r="J23" s="9"/>
      <c r="K23" s="9"/>
      <c r="L23" s="9"/>
      <c r="M23" s="9"/>
      <c r="N23" s="35">
        <v>0</v>
      </c>
      <c r="O23" s="10"/>
      <c r="P23" s="10"/>
      <c r="Q23" s="10"/>
      <c r="R23" s="10"/>
      <c r="S23" s="44">
        <f t="shared" si="0"/>
        <v>0</v>
      </c>
      <c r="T23" s="37">
        <f t="shared" si="5"/>
        <v>10</v>
      </c>
      <c r="U23" s="38">
        <v>30</v>
      </c>
      <c r="V23" s="10">
        <v>3</v>
      </c>
      <c r="W23" s="39">
        <f t="shared" si="4"/>
        <v>8.8235294117647065</v>
      </c>
      <c r="X23" s="10"/>
      <c r="Y23" s="10"/>
      <c r="Z23" s="10"/>
      <c r="AA23" s="10"/>
      <c r="AB23" s="10"/>
      <c r="AC23" s="14"/>
    </row>
    <row r="24" spans="1:29" ht="76.5" x14ac:dyDescent="0.25">
      <c r="A24" s="43">
        <v>10</v>
      </c>
      <c r="B24" s="31" t="s">
        <v>120</v>
      </c>
      <c r="C24" s="80">
        <v>142.22999999999999</v>
      </c>
      <c r="D24" s="9">
        <v>61</v>
      </c>
      <c r="E24" s="9">
        <v>63</v>
      </c>
      <c r="F24" s="39">
        <f t="shared" si="1"/>
        <v>0.44</v>
      </c>
      <c r="G24" s="10">
        <v>9</v>
      </c>
      <c r="H24" s="39">
        <f t="shared" si="2"/>
        <v>14.754098360655737</v>
      </c>
      <c r="I24" s="34"/>
      <c r="J24" s="9"/>
      <c r="K24" s="9"/>
      <c r="L24" s="9"/>
      <c r="M24" s="9"/>
      <c r="N24" s="35">
        <v>0</v>
      </c>
      <c r="O24" s="10"/>
      <c r="P24" s="10"/>
      <c r="Q24" s="10"/>
      <c r="R24" s="10"/>
      <c r="S24" s="44">
        <f t="shared" si="0"/>
        <v>0</v>
      </c>
      <c r="T24" s="37">
        <f>ROUNDDOWN((U24*E24/100),0)</f>
        <v>18</v>
      </c>
      <c r="U24" s="38">
        <v>30</v>
      </c>
      <c r="V24" s="10">
        <v>9</v>
      </c>
      <c r="W24" s="39">
        <f t="shared" si="4"/>
        <v>14.285714285714286</v>
      </c>
      <c r="X24" s="10"/>
      <c r="Y24" s="10"/>
      <c r="Z24" s="10"/>
      <c r="AA24" s="10"/>
      <c r="AB24" s="10"/>
      <c r="AC24" s="14"/>
    </row>
    <row r="25" spans="1:29" ht="51" x14ac:dyDescent="0.25">
      <c r="A25" s="30">
        <v>11</v>
      </c>
      <c r="B25" s="31" t="s">
        <v>129</v>
      </c>
      <c r="C25" s="80">
        <v>37.9</v>
      </c>
      <c r="D25" s="9">
        <v>32</v>
      </c>
      <c r="E25" s="9">
        <v>41</v>
      </c>
      <c r="F25" s="39">
        <f t="shared" si="1"/>
        <v>1.08</v>
      </c>
      <c r="G25" s="10">
        <v>4</v>
      </c>
      <c r="H25" s="39">
        <f t="shared" si="2"/>
        <v>12.5</v>
      </c>
      <c r="I25" s="34"/>
      <c r="J25" s="9"/>
      <c r="K25" s="9"/>
      <c r="L25" s="9"/>
      <c r="M25" s="9"/>
      <c r="N25" s="35">
        <v>2</v>
      </c>
      <c r="O25" s="10"/>
      <c r="P25" s="10"/>
      <c r="Q25" s="10"/>
      <c r="R25" s="10"/>
      <c r="S25" s="44">
        <f t="shared" si="0"/>
        <v>50</v>
      </c>
      <c r="T25" s="37">
        <f t="shared" si="5"/>
        <v>12</v>
      </c>
      <c r="U25" s="38">
        <v>30</v>
      </c>
      <c r="V25" s="10">
        <v>6</v>
      </c>
      <c r="W25" s="39">
        <f t="shared" si="4"/>
        <v>14.634146341463415</v>
      </c>
      <c r="X25" s="10"/>
      <c r="Y25" s="10"/>
      <c r="Z25" s="10"/>
      <c r="AA25" s="10"/>
      <c r="AB25" s="10"/>
      <c r="AC25" s="14"/>
    </row>
    <row r="26" spans="1:29" ht="63.75" x14ac:dyDescent="0.25">
      <c r="A26" s="43">
        <v>12</v>
      </c>
      <c r="B26" s="31" t="s">
        <v>119</v>
      </c>
      <c r="C26" s="32">
        <v>104</v>
      </c>
      <c r="D26" s="9">
        <v>62</v>
      </c>
      <c r="E26" s="9">
        <v>104</v>
      </c>
      <c r="F26" s="39">
        <f t="shared" si="1"/>
        <v>1</v>
      </c>
      <c r="G26" s="10">
        <v>18</v>
      </c>
      <c r="H26" s="39">
        <f t="shared" si="2"/>
        <v>29.032258064516128</v>
      </c>
      <c r="I26" s="34"/>
      <c r="J26" s="9"/>
      <c r="K26" s="9"/>
      <c r="L26" s="9"/>
      <c r="M26" s="9"/>
      <c r="N26" s="35">
        <v>1</v>
      </c>
      <c r="O26" s="10"/>
      <c r="P26" s="10"/>
      <c r="Q26" s="10"/>
      <c r="R26" s="10"/>
      <c r="S26" s="44">
        <f t="shared" si="0"/>
        <v>5.5555555555555554</v>
      </c>
      <c r="T26" s="37">
        <f t="shared" si="5"/>
        <v>31</v>
      </c>
      <c r="U26" s="38">
        <v>30</v>
      </c>
      <c r="V26" s="10">
        <v>31</v>
      </c>
      <c r="W26" s="39">
        <f t="shared" si="4"/>
        <v>29.807692307692307</v>
      </c>
      <c r="X26" s="10"/>
      <c r="Y26" s="10"/>
      <c r="Z26" s="10"/>
      <c r="AA26" s="10"/>
      <c r="AB26" s="10"/>
      <c r="AC26" s="14"/>
    </row>
    <row r="27" spans="1:29" ht="51" x14ac:dyDescent="0.25">
      <c r="A27" s="30">
        <v>13</v>
      </c>
      <c r="B27" s="31" t="s">
        <v>266</v>
      </c>
      <c r="C27" s="32">
        <v>102.5</v>
      </c>
      <c r="D27" s="9">
        <v>195</v>
      </c>
      <c r="E27" s="9">
        <v>184</v>
      </c>
      <c r="F27" s="39">
        <f t="shared" si="1"/>
        <v>1.79</v>
      </c>
      <c r="G27" s="10">
        <v>29</v>
      </c>
      <c r="H27" s="39">
        <f t="shared" si="2"/>
        <v>14.871794871794872</v>
      </c>
      <c r="I27" s="34"/>
      <c r="J27" s="9"/>
      <c r="K27" s="9"/>
      <c r="L27" s="9"/>
      <c r="M27" s="9"/>
      <c r="N27" s="35">
        <v>10</v>
      </c>
      <c r="O27" s="10"/>
      <c r="P27" s="10"/>
      <c r="Q27" s="10"/>
      <c r="R27" s="10"/>
      <c r="S27" s="44">
        <f t="shared" si="0"/>
        <v>34.482758620689658</v>
      </c>
      <c r="T27" s="37">
        <f t="shared" si="5"/>
        <v>55</v>
      </c>
      <c r="U27" s="38">
        <v>30</v>
      </c>
      <c r="V27" s="10">
        <v>27</v>
      </c>
      <c r="W27" s="39">
        <f t="shared" si="4"/>
        <v>14.673913043478262</v>
      </c>
      <c r="X27" s="10"/>
      <c r="Y27" s="10"/>
      <c r="Z27" s="10"/>
      <c r="AA27" s="10"/>
      <c r="AB27" s="10"/>
      <c r="AC27" s="14"/>
    </row>
    <row r="28" spans="1:29" ht="51" x14ac:dyDescent="0.25">
      <c r="A28" s="43">
        <v>14</v>
      </c>
      <c r="B28" s="31" t="s">
        <v>267</v>
      </c>
      <c r="C28" s="32">
        <v>32.5</v>
      </c>
      <c r="D28" s="9">
        <v>39</v>
      </c>
      <c r="E28" s="9">
        <v>41</v>
      </c>
      <c r="F28" s="39">
        <f t="shared" si="1"/>
        <v>1.26</v>
      </c>
      <c r="G28" s="10">
        <v>5</v>
      </c>
      <c r="H28" s="39">
        <f t="shared" si="2"/>
        <v>12.820512820512821</v>
      </c>
      <c r="I28" s="34"/>
      <c r="J28" s="9"/>
      <c r="K28" s="9"/>
      <c r="L28" s="9"/>
      <c r="M28" s="9"/>
      <c r="N28" s="35">
        <v>2</v>
      </c>
      <c r="O28" s="10"/>
      <c r="P28" s="10"/>
      <c r="Q28" s="10"/>
      <c r="R28" s="10"/>
      <c r="S28" s="44">
        <f t="shared" si="0"/>
        <v>40</v>
      </c>
      <c r="T28" s="37">
        <f t="shared" si="5"/>
        <v>12</v>
      </c>
      <c r="U28" s="38">
        <v>30</v>
      </c>
      <c r="V28" s="10">
        <v>6</v>
      </c>
      <c r="W28" s="39">
        <f t="shared" si="4"/>
        <v>14.634146341463415</v>
      </c>
      <c r="X28" s="10"/>
      <c r="Y28" s="10"/>
      <c r="Z28" s="10"/>
      <c r="AA28" s="10"/>
      <c r="AB28" s="10"/>
      <c r="AC28" s="14"/>
    </row>
    <row r="29" spans="1:29" ht="63.75" x14ac:dyDescent="0.25">
      <c r="A29" s="30">
        <v>15</v>
      </c>
      <c r="B29" s="31" t="s">
        <v>235</v>
      </c>
      <c r="C29" s="32">
        <v>43.63</v>
      </c>
      <c r="D29" s="9">
        <v>43</v>
      </c>
      <c r="E29" s="9">
        <v>39</v>
      </c>
      <c r="F29" s="39">
        <f t="shared" si="1"/>
        <v>0.89</v>
      </c>
      <c r="G29" s="10">
        <v>8</v>
      </c>
      <c r="H29" s="39">
        <f t="shared" si="2"/>
        <v>18.604651162790699</v>
      </c>
      <c r="I29" s="34"/>
      <c r="J29" s="9"/>
      <c r="K29" s="9"/>
      <c r="L29" s="9"/>
      <c r="M29" s="9"/>
      <c r="N29" s="35">
        <v>7</v>
      </c>
      <c r="O29" s="10"/>
      <c r="P29" s="10"/>
      <c r="Q29" s="10"/>
      <c r="R29" s="10"/>
      <c r="S29" s="44">
        <f t="shared" si="0"/>
        <v>87.5</v>
      </c>
      <c r="T29" s="37">
        <f>ROUNDDOWN((U29*E29/100),0)</f>
        <v>11</v>
      </c>
      <c r="U29" s="38">
        <v>30</v>
      </c>
      <c r="V29" s="10">
        <v>11</v>
      </c>
      <c r="W29" s="39">
        <f t="shared" si="4"/>
        <v>28.205128205128204</v>
      </c>
      <c r="X29" s="10"/>
      <c r="Y29" s="10"/>
      <c r="Z29" s="10"/>
      <c r="AA29" s="10"/>
      <c r="AB29" s="10"/>
      <c r="AC29" s="14"/>
    </row>
    <row r="30" spans="1:29" ht="76.5" customHeight="1" x14ac:dyDescent="0.25">
      <c r="A30" s="30">
        <v>16</v>
      </c>
      <c r="B30" s="31" t="s">
        <v>234</v>
      </c>
      <c r="C30" s="32">
        <v>46</v>
      </c>
      <c r="D30" s="9">
        <v>64</v>
      </c>
      <c r="E30" s="9">
        <v>69</v>
      </c>
      <c r="F30" s="39">
        <f t="shared" ref="F30:F31" si="6">ROUNDDOWN((E30/C30),2)</f>
        <v>1.5</v>
      </c>
      <c r="G30" s="10">
        <v>15</v>
      </c>
      <c r="H30" s="39">
        <f t="shared" ref="H30:H31" si="7">SUM(G30*100/D30)</f>
        <v>23.4375</v>
      </c>
      <c r="I30" s="34"/>
      <c r="J30" s="9"/>
      <c r="K30" s="9"/>
      <c r="L30" s="9"/>
      <c r="M30" s="9"/>
      <c r="N30" s="35">
        <v>3</v>
      </c>
      <c r="O30" s="10"/>
      <c r="P30" s="10"/>
      <c r="Q30" s="10"/>
      <c r="R30" s="10"/>
      <c r="S30" s="44">
        <f t="shared" ref="S30:S31" si="8">SUM(N30*100/G30)</f>
        <v>20</v>
      </c>
      <c r="T30" s="37">
        <f t="shared" ref="T30:T31" si="9">ROUNDDOWN((U30*E30/100),0)</f>
        <v>20</v>
      </c>
      <c r="U30" s="38">
        <v>30</v>
      </c>
      <c r="V30" s="10">
        <v>10</v>
      </c>
      <c r="W30" s="39">
        <f t="shared" ref="W30:W31" si="10">SUM(V30*100/E30)</f>
        <v>14.492753623188406</v>
      </c>
      <c r="X30" s="10"/>
      <c r="Y30" s="10"/>
      <c r="Z30" s="10"/>
      <c r="AA30" s="10"/>
      <c r="AB30" s="10"/>
      <c r="AC30" s="14"/>
    </row>
    <row r="31" spans="1:29" ht="89.25" x14ac:dyDescent="0.25">
      <c r="A31" s="30">
        <v>17</v>
      </c>
      <c r="B31" s="31" t="s">
        <v>233</v>
      </c>
      <c r="C31" s="32">
        <v>38.49</v>
      </c>
      <c r="D31" s="9">
        <v>48</v>
      </c>
      <c r="E31" s="9">
        <v>46</v>
      </c>
      <c r="F31" s="39">
        <f t="shared" si="6"/>
        <v>1.19</v>
      </c>
      <c r="G31" s="10">
        <v>13</v>
      </c>
      <c r="H31" s="39">
        <f t="shared" si="7"/>
        <v>27.083333333333332</v>
      </c>
      <c r="I31" s="34"/>
      <c r="J31" s="9"/>
      <c r="K31" s="9"/>
      <c r="L31" s="9"/>
      <c r="M31" s="9"/>
      <c r="N31" s="35">
        <v>3</v>
      </c>
      <c r="O31" s="10"/>
      <c r="P31" s="10"/>
      <c r="Q31" s="10"/>
      <c r="R31" s="10"/>
      <c r="S31" s="44">
        <f t="shared" si="8"/>
        <v>23.076923076923077</v>
      </c>
      <c r="T31" s="37">
        <f t="shared" si="9"/>
        <v>13</v>
      </c>
      <c r="U31" s="38">
        <v>30</v>
      </c>
      <c r="V31" s="10">
        <v>9</v>
      </c>
      <c r="W31" s="39">
        <f t="shared" si="10"/>
        <v>19.565217391304348</v>
      </c>
      <c r="X31" s="10"/>
      <c r="Y31" s="10"/>
      <c r="Z31" s="10"/>
      <c r="AA31" s="10"/>
      <c r="AB31" s="10"/>
      <c r="AC31" s="14"/>
    </row>
    <row r="32" spans="1:29" ht="51" x14ac:dyDescent="0.25">
      <c r="A32" s="43">
        <v>18</v>
      </c>
      <c r="B32" s="31" t="s">
        <v>220</v>
      </c>
      <c r="C32" s="80">
        <v>26.5</v>
      </c>
      <c r="D32" s="9">
        <v>10</v>
      </c>
      <c r="E32" s="9">
        <v>11</v>
      </c>
      <c r="F32" s="39">
        <f t="shared" si="1"/>
        <v>0.41</v>
      </c>
      <c r="G32" s="10">
        <v>1</v>
      </c>
      <c r="H32" s="39">
        <f t="shared" si="2"/>
        <v>10</v>
      </c>
      <c r="I32" s="34"/>
      <c r="J32" s="9"/>
      <c r="K32" s="9"/>
      <c r="L32" s="9"/>
      <c r="M32" s="9"/>
      <c r="N32" s="35">
        <v>0</v>
      </c>
      <c r="O32" s="10"/>
      <c r="P32" s="10"/>
      <c r="Q32" s="10"/>
      <c r="R32" s="10"/>
      <c r="S32" s="44">
        <f t="shared" si="0"/>
        <v>0</v>
      </c>
      <c r="T32" s="37">
        <f t="shared" si="5"/>
        <v>3</v>
      </c>
      <c r="U32" s="38">
        <v>30</v>
      </c>
      <c r="V32" s="10">
        <v>1</v>
      </c>
      <c r="W32" s="39">
        <f t="shared" si="4"/>
        <v>9.0909090909090917</v>
      </c>
      <c r="X32" s="10"/>
      <c r="Y32" s="10"/>
      <c r="Z32" s="10"/>
      <c r="AA32" s="10"/>
      <c r="AB32" s="10"/>
      <c r="AC32" s="14"/>
    </row>
    <row r="33" spans="1:29" ht="51" x14ac:dyDescent="0.25">
      <c r="A33" s="30">
        <v>19</v>
      </c>
      <c r="B33" s="31" t="s">
        <v>232</v>
      </c>
      <c r="C33" s="80">
        <v>43.8</v>
      </c>
      <c r="D33" s="9">
        <v>47</v>
      </c>
      <c r="E33" s="9">
        <v>48</v>
      </c>
      <c r="F33" s="39">
        <f t="shared" si="1"/>
        <v>1.0900000000000001</v>
      </c>
      <c r="G33" s="10">
        <v>5</v>
      </c>
      <c r="H33" s="39">
        <f t="shared" si="2"/>
        <v>10.638297872340425</v>
      </c>
      <c r="I33" s="34"/>
      <c r="J33" s="9"/>
      <c r="K33" s="9"/>
      <c r="L33" s="9"/>
      <c r="M33" s="9"/>
      <c r="N33" s="35">
        <v>5</v>
      </c>
      <c r="O33" s="10"/>
      <c r="P33" s="10"/>
      <c r="Q33" s="10"/>
      <c r="R33" s="10"/>
      <c r="S33" s="44">
        <f>SUM(N33*100/G33)</f>
        <v>100</v>
      </c>
      <c r="T33" s="37">
        <f>ROUNDDOWN((U33*E33/100),0)</f>
        <v>14</v>
      </c>
      <c r="U33" s="38">
        <v>30</v>
      </c>
      <c r="V33" s="10">
        <v>7</v>
      </c>
      <c r="W33" s="39">
        <f t="shared" si="4"/>
        <v>14.583333333333334</v>
      </c>
      <c r="X33" s="10"/>
      <c r="Y33" s="10"/>
      <c r="Z33" s="10"/>
      <c r="AA33" s="10"/>
      <c r="AB33" s="10"/>
      <c r="AC33" s="14"/>
    </row>
    <row r="34" spans="1:29" ht="76.5" x14ac:dyDescent="0.25">
      <c r="A34" s="30">
        <v>20</v>
      </c>
      <c r="B34" s="31" t="s">
        <v>226</v>
      </c>
      <c r="C34" s="32">
        <v>40.11</v>
      </c>
      <c r="D34" s="9">
        <v>29</v>
      </c>
      <c r="E34" s="9">
        <v>24</v>
      </c>
      <c r="F34" s="39">
        <f t="shared" ref="F34:F35" si="11">ROUNDDOWN((E34/C34),2)</f>
        <v>0.59</v>
      </c>
      <c r="G34" s="10">
        <v>7</v>
      </c>
      <c r="H34" s="39">
        <f t="shared" ref="H34:H35" si="12">SUM(G34*100/D34)</f>
        <v>24.137931034482758</v>
      </c>
      <c r="I34" s="34"/>
      <c r="J34" s="9"/>
      <c r="K34" s="9"/>
      <c r="L34" s="9"/>
      <c r="M34" s="9"/>
      <c r="N34" s="35">
        <v>0</v>
      </c>
      <c r="O34" s="10"/>
      <c r="P34" s="10"/>
      <c r="Q34" s="10"/>
      <c r="R34" s="10"/>
      <c r="S34" s="44">
        <f t="shared" ref="S34:S35" si="13">SUM(N34*100/G34)</f>
        <v>0</v>
      </c>
      <c r="T34" s="37">
        <f t="shared" ref="T34:T35" si="14">ROUNDDOWN((U34*E34/100),0)</f>
        <v>7</v>
      </c>
      <c r="U34" s="38">
        <v>30</v>
      </c>
      <c r="V34" s="10">
        <v>7</v>
      </c>
      <c r="W34" s="39">
        <f t="shared" ref="W34:W35" si="15">SUM(V34*100/E34)</f>
        <v>29.166666666666668</v>
      </c>
      <c r="X34" s="10"/>
      <c r="Y34" s="10"/>
      <c r="Z34" s="10"/>
      <c r="AA34" s="10"/>
      <c r="AB34" s="10"/>
      <c r="AC34" s="14"/>
    </row>
    <row r="35" spans="1:29" ht="76.5" x14ac:dyDescent="0.25">
      <c r="A35" s="30">
        <v>21</v>
      </c>
      <c r="B35" s="31" t="s">
        <v>225</v>
      </c>
      <c r="C35" s="32">
        <v>85.87</v>
      </c>
      <c r="D35" s="9">
        <v>73</v>
      </c>
      <c r="E35" s="9">
        <v>69</v>
      </c>
      <c r="F35" s="39">
        <f t="shared" si="11"/>
        <v>0.8</v>
      </c>
      <c r="G35" s="10">
        <v>18</v>
      </c>
      <c r="H35" s="39">
        <f t="shared" si="12"/>
        <v>24.657534246575342</v>
      </c>
      <c r="I35" s="34"/>
      <c r="J35" s="9"/>
      <c r="K35" s="9"/>
      <c r="L35" s="9"/>
      <c r="M35" s="9"/>
      <c r="N35" s="35">
        <v>0</v>
      </c>
      <c r="O35" s="10"/>
      <c r="P35" s="10"/>
      <c r="Q35" s="10"/>
      <c r="R35" s="10"/>
      <c r="S35" s="44">
        <f t="shared" si="13"/>
        <v>0</v>
      </c>
      <c r="T35" s="37">
        <f t="shared" si="14"/>
        <v>20</v>
      </c>
      <c r="U35" s="38">
        <v>30</v>
      </c>
      <c r="V35" s="10">
        <v>18</v>
      </c>
      <c r="W35" s="39">
        <f t="shared" si="15"/>
        <v>26.086956521739129</v>
      </c>
      <c r="X35" s="10"/>
      <c r="Y35" s="10"/>
      <c r="Z35" s="10"/>
      <c r="AA35" s="10"/>
      <c r="AB35" s="10"/>
      <c r="AC35" s="14"/>
    </row>
    <row r="36" spans="1:29" ht="51" x14ac:dyDescent="0.25">
      <c r="A36" s="43">
        <v>22</v>
      </c>
      <c r="B36" s="31" t="s">
        <v>224</v>
      </c>
      <c r="C36" s="32">
        <v>34.700000000000003</v>
      </c>
      <c r="D36" s="9">
        <v>27</v>
      </c>
      <c r="E36" s="9">
        <v>28</v>
      </c>
      <c r="F36" s="39">
        <f t="shared" si="1"/>
        <v>0.8</v>
      </c>
      <c r="G36" s="10">
        <v>1</v>
      </c>
      <c r="H36" s="39">
        <f t="shared" si="2"/>
        <v>3.7037037037037037</v>
      </c>
      <c r="I36" s="34"/>
      <c r="J36" s="9"/>
      <c r="K36" s="9"/>
      <c r="L36" s="9"/>
      <c r="M36" s="9"/>
      <c r="N36" s="35">
        <v>0</v>
      </c>
      <c r="O36" s="10"/>
      <c r="P36" s="10"/>
      <c r="Q36" s="10"/>
      <c r="R36" s="10"/>
      <c r="S36" s="44">
        <f t="shared" si="0"/>
        <v>0</v>
      </c>
      <c r="T36" s="37">
        <f t="shared" si="5"/>
        <v>8</v>
      </c>
      <c r="U36" s="38">
        <v>30</v>
      </c>
      <c r="V36" s="10">
        <v>2</v>
      </c>
      <c r="W36" s="39">
        <f t="shared" si="4"/>
        <v>7.1428571428571432</v>
      </c>
      <c r="X36" s="10"/>
      <c r="Y36" s="10"/>
      <c r="Z36" s="10"/>
      <c r="AA36" s="10"/>
      <c r="AB36" s="10"/>
      <c r="AC36" s="14"/>
    </row>
    <row r="37" spans="1:29" ht="38.25" x14ac:dyDescent="0.25">
      <c r="A37" s="30">
        <v>23</v>
      </c>
      <c r="B37" s="31" t="s">
        <v>171</v>
      </c>
      <c r="C37" s="32">
        <v>49.46</v>
      </c>
      <c r="D37" s="9">
        <v>49</v>
      </c>
      <c r="E37" s="9">
        <v>55</v>
      </c>
      <c r="F37" s="39">
        <f t="shared" si="1"/>
        <v>1.1100000000000001</v>
      </c>
      <c r="G37" s="10">
        <v>4</v>
      </c>
      <c r="H37" s="39">
        <f>SUM(G37*100/D37)</f>
        <v>8.1632653061224492</v>
      </c>
      <c r="I37" s="34"/>
      <c r="J37" s="9"/>
      <c r="K37" s="9"/>
      <c r="L37" s="9"/>
      <c r="M37" s="9"/>
      <c r="N37" s="35">
        <v>1</v>
      </c>
      <c r="O37" s="10"/>
      <c r="P37" s="10"/>
      <c r="Q37" s="10"/>
      <c r="R37" s="10"/>
      <c r="S37" s="44">
        <f t="shared" si="0"/>
        <v>25</v>
      </c>
      <c r="T37" s="37">
        <f t="shared" si="5"/>
        <v>16</v>
      </c>
      <c r="U37" s="38">
        <v>30</v>
      </c>
      <c r="V37" s="10">
        <v>4</v>
      </c>
      <c r="W37" s="39">
        <f t="shared" si="4"/>
        <v>7.2727272727272725</v>
      </c>
      <c r="X37" s="10"/>
      <c r="Y37" s="10"/>
      <c r="Z37" s="10"/>
      <c r="AA37" s="10"/>
      <c r="AB37" s="10"/>
      <c r="AC37" s="14"/>
    </row>
    <row r="38" spans="1:29" ht="38.25" x14ac:dyDescent="0.25">
      <c r="A38" s="43">
        <v>24</v>
      </c>
      <c r="B38" s="31" t="s">
        <v>170</v>
      </c>
      <c r="C38" s="80">
        <v>28</v>
      </c>
      <c r="D38" s="9">
        <v>35</v>
      </c>
      <c r="E38" s="9">
        <v>42</v>
      </c>
      <c r="F38" s="39">
        <f t="shared" si="1"/>
        <v>1.5</v>
      </c>
      <c r="G38" s="10">
        <v>10</v>
      </c>
      <c r="H38" s="39">
        <f t="shared" ref="H38:H40" si="16">SUM(G38*100/D38)</f>
        <v>28.571428571428573</v>
      </c>
      <c r="I38" s="34"/>
      <c r="J38" s="9"/>
      <c r="K38" s="9"/>
      <c r="L38" s="9"/>
      <c r="M38" s="9"/>
      <c r="N38" s="35">
        <v>3</v>
      </c>
      <c r="O38" s="10"/>
      <c r="P38" s="10"/>
      <c r="Q38" s="10"/>
      <c r="R38" s="10"/>
      <c r="S38" s="44">
        <f t="shared" si="0"/>
        <v>30</v>
      </c>
      <c r="T38" s="37">
        <f t="shared" si="5"/>
        <v>12</v>
      </c>
      <c r="U38" s="38">
        <v>30</v>
      </c>
      <c r="V38" s="10">
        <v>8</v>
      </c>
      <c r="W38" s="39">
        <f t="shared" si="4"/>
        <v>19.047619047619047</v>
      </c>
      <c r="X38" s="10"/>
      <c r="Y38" s="10"/>
      <c r="Z38" s="10"/>
      <c r="AA38" s="10"/>
      <c r="AB38" s="10"/>
      <c r="AC38" s="14"/>
    </row>
    <row r="39" spans="1:29" ht="38.25" x14ac:dyDescent="0.25">
      <c r="A39" s="43">
        <v>25</v>
      </c>
      <c r="B39" s="31" t="s">
        <v>126</v>
      </c>
      <c r="C39" s="32">
        <v>44</v>
      </c>
      <c r="D39" s="9">
        <v>27</v>
      </c>
      <c r="E39" s="9">
        <v>39</v>
      </c>
      <c r="F39" s="39">
        <f t="shared" si="1"/>
        <v>0.88</v>
      </c>
      <c r="G39" s="10">
        <v>3</v>
      </c>
      <c r="H39" s="39">
        <f t="shared" si="16"/>
        <v>11.111111111111111</v>
      </c>
      <c r="I39" s="34"/>
      <c r="J39" s="9"/>
      <c r="K39" s="9"/>
      <c r="L39" s="9"/>
      <c r="M39" s="9"/>
      <c r="N39" s="35">
        <v>0</v>
      </c>
      <c r="O39" s="10"/>
      <c r="P39" s="10"/>
      <c r="Q39" s="10"/>
      <c r="R39" s="10"/>
      <c r="S39" s="44">
        <f t="shared" si="0"/>
        <v>0</v>
      </c>
      <c r="T39" s="37">
        <f t="shared" si="5"/>
        <v>11</v>
      </c>
      <c r="U39" s="38">
        <v>30</v>
      </c>
      <c r="V39" s="10">
        <v>3</v>
      </c>
      <c r="W39" s="39">
        <f t="shared" si="4"/>
        <v>7.6923076923076925</v>
      </c>
      <c r="X39" s="10"/>
      <c r="Y39" s="10"/>
      <c r="Z39" s="10"/>
      <c r="AA39" s="10"/>
      <c r="AB39" s="10"/>
      <c r="AC39" s="14"/>
    </row>
    <row r="40" spans="1:29" ht="38.25" x14ac:dyDescent="0.25">
      <c r="A40" s="43">
        <v>26</v>
      </c>
      <c r="B40" s="31" t="s">
        <v>256</v>
      </c>
      <c r="C40" s="80">
        <v>23.2</v>
      </c>
      <c r="D40" s="9">
        <v>19</v>
      </c>
      <c r="E40" s="9">
        <v>20</v>
      </c>
      <c r="F40" s="39">
        <f t="shared" si="1"/>
        <v>0.86</v>
      </c>
      <c r="G40" s="10">
        <v>5</v>
      </c>
      <c r="H40" s="39">
        <f t="shared" si="16"/>
        <v>26.315789473684209</v>
      </c>
      <c r="I40" s="34"/>
      <c r="J40" s="9"/>
      <c r="K40" s="9"/>
      <c r="L40" s="9"/>
      <c r="M40" s="9"/>
      <c r="N40" s="35">
        <v>3</v>
      </c>
      <c r="O40" s="10"/>
      <c r="P40" s="10"/>
      <c r="Q40" s="10"/>
      <c r="R40" s="10"/>
      <c r="S40" s="44">
        <f t="shared" si="0"/>
        <v>60</v>
      </c>
      <c r="T40" s="37">
        <f>ROUNDDOWN((U40*E40/100),0)</f>
        <v>6</v>
      </c>
      <c r="U40" s="38">
        <v>30</v>
      </c>
      <c r="V40" s="10">
        <v>6</v>
      </c>
      <c r="W40" s="39">
        <f t="shared" si="4"/>
        <v>30</v>
      </c>
      <c r="X40" s="10"/>
      <c r="Y40" s="10"/>
      <c r="Z40" s="10"/>
      <c r="AA40" s="10"/>
      <c r="AB40" s="10"/>
      <c r="AC40" s="14"/>
    </row>
    <row r="41" spans="1:29" ht="51" x14ac:dyDescent="0.25">
      <c r="A41" s="30">
        <v>27</v>
      </c>
      <c r="B41" s="31" t="s">
        <v>124</v>
      </c>
      <c r="C41" s="32">
        <v>101.23</v>
      </c>
      <c r="D41" s="9">
        <v>0</v>
      </c>
      <c r="E41" s="9">
        <v>10</v>
      </c>
      <c r="F41" s="39">
        <f t="shared" si="1"/>
        <v>0.09</v>
      </c>
      <c r="G41" s="10">
        <v>0</v>
      </c>
      <c r="H41" s="39">
        <v>0</v>
      </c>
      <c r="I41" s="34"/>
      <c r="J41" s="9"/>
      <c r="K41" s="9"/>
      <c r="L41" s="9"/>
      <c r="M41" s="9"/>
      <c r="N41" s="35">
        <v>0</v>
      </c>
      <c r="O41" s="10"/>
      <c r="P41" s="10"/>
      <c r="Q41" s="10"/>
      <c r="R41" s="10"/>
      <c r="S41" s="44">
        <v>0</v>
      </c>
      <c r="T41" s="37">
        <f>ROUNDDOWN((U41*E41/100),0)</f>
        <v>3</v>
      </c>
      <c r="U41" s="38">
        <v>30</v>
      </c>
      <c r="V41" s="10">
        <v>3</v>
      </c>
      <c r="W41" s="39">
        <f t="shared" si="4"/>
        <v>30</v>
      </c>
      <c r="X41" s="10"/>
      <c r="Y41" s="10"/>
      <c r="Z41" s="10"/>
      <c r="AA41" s="10"/>
      <c r="AB41" s="10"/>
      <c r="AC41" s="14"/>
    </row>
    <row r="42" spans="1:29" ht="113.25" customHeight="1" x14ac:dyDescent="0.25">
      <c r="A42" s="30">
        <v>28</v>
      </c>
      <c r="B42" s="74" t="s">
        <v>178</v>
      </c>
      <c r="C42" s="32"/>
      <c r="D42" s="9"/>
      <c r="E42" s="9"/>
      <c r="F42" s="9"/>
      <c r="G42" s="9"/>
      <c r="H42" s="32"/>
      <c r="I42" s="34"/>
      <c r="J42" s="9"/>
      <c r="K42" s="9"/>
      <c r="L42" s="9"/>
      <c r="M42" s="9"/>
      <c r="N42" s="35"/>
      <c r="O42" s="10"/>
      <c r="P42" s="10"/>
      <c r="Q42" s="10"/>
      <c r="R42" s="10"/>
      <c r="S42" s="44"/>
      <c r="T42" s="10"/>
      <c r="U42" s="10"/>
      <c r="V42" s="10"/>
      <c r="W42" s="44"/>
      <c r="X42" s="10"/>
      <c r="Y42" s="10"/>
      <c r="Z42" s="10"/>
      <c r="AA42" s="10"/>
      <c r="AB42" s="10"/>
      <c r="AC42" s="14"/>
    </row>
    <row r="43" spans="1:29" ht="25.5" x14ac:dyDescent="0.25">
      <c r="A43" s="75" t="s">
        <v>270</v>
      </c>
      <c r="B43" s="31" t="s">
        <v>180</v>
      </c>
      <c r="C43" s="32"/>
      <c r="D43" s="9"/>
      <c r="E43" s="9"/>
      <c r="F43" s="9"/>
      <c r="G43" s="9"/>
      <c r="H43" s="32"/>
      <c r="I43" s="34"/>
      <c r="J43" s="9"/>
      <c r="K43" s="9"/>
      <c r="L43" s="9"/>
      <c r="M43" s="9"/>
      <c r="N43" s="35"/>
      <c r="O43" s="10"/>
      <c r="P43" s="10"/>
      <c r="Q43" s="10"/>
      <c r="R43" s="10"/>
      <c r="S43" s="44"/>
      <c r="T43" s="10"/>
      <c r="U43" s="10"/>
      <c r="V43" s="10"/>
      <c r="W43" s="44"/>
      <c r="X43" s="10"/>
      <c r="Y43" s="10"/>
      <c r="Z43" s="10"/>
      <c r="AA43" s="10"/>
      <c r="AB43" s="10"/>
      <c r="AC43" s="14"/>
    </row>
    <row r="44" spans="1:29" x14ac:dyDescent="0.25">
      <c r="A44" s="75"/>
      <c r="B44" s="31" t="s">
        <v>51</v>
      </c>
      <c r="C44" s="80">
        <v>57.16</v>
      </c>
      <c r="D44" s="9">
        <v>51</v>
      </c>
      <c r="E44" s="9">
        <v>45</v>
      </c>
      <c r="F44" s="39">
        <f t="shared" ref="F44:F45" si="17">ROUNDDOWN((E44/C44),2)</f>
        <v>0.78</v>
      </c>
      <c r="G44" s="10">
        <v>15</v>
      </c>
      <c r="H44" s="39">
        <f t="shared" ref="H44:H113" si="18">SUM(G44*100/D44)</f>
        <v>29.411764705882351</v>
      </c>
      <c r="I44" s="34"/>
      <c r="J44" s="9"/>
      <c r="K44" s="9"/>
      <c r="L44" s="9"/>
      <c r="M44" s="9"/>
      <c r="N44" s="35">
        <v>2</v>
      </c>
      <c r="O44" s="10"/>
      <c r="P44" s="10"/>
      <c r="Q44" s="10"/>
      <c r="R44" s="10"/>
      <c r="S44" s="44">
        <f t="shared" ref="S44:S45" si="19">SUM(N44*100/G44)</f>
        <v>13.333333333333334</v>
      </c>
      <c r="T44" s="37">
        <f t="shared" ref="T44:T45" si="20">ROUNDDOWN((U44*E44/100),0)</f>
        <v>13</v>
      </c>
      <c r="U44" s="38">
        <v>30</v>
      </c>
      <c r="V44" s="10">
        <v>13</v>
      </c>
      <c r="W44" s="39">
        <f t="shared" ref="W44:W45" si="21">SUM(V44*100/E44)</f>
        <v>28.888888888888889</v>
      </c>
      <c r="X44" s="10"/>
      <c r="Y44" s="10"/>
      <c r="Z44" s="10"/>
      <c r="AA44" s="10"/>
      <c r="AB44" s="10"/>
      <c r="AC44" s="14"/>
    </row>
    <row r="45" spans="1:29" x14ac:dyDescent="0.25">
      <c r="A45" s="43"/>
      <c r="B45" s="31" t="s">
        <v>60</v>
      </c>
      <c r="C45" s="80">
        <v>36.619999999999997</v>
      </c>
      <c r="D45" s="9">
        <v>37</v>
      </c>
      <c r="E45" s="9">
        <v>31</v>
      </c>
      <c r="F45" s="39">
        <f t="shared" si="17"/>
        <v>0.84</v>
      </c>
      <c r="G45" s="10">
        <v>11</v>
      </c>
      <c r="H45" s="39">
        <f t="shared" si="18"/>
        <v>29.72972972972973</v>
      </c>
      <c r="I45" s="34"/>
      <c r="J45" s="9"/>
      <c r="K45" s="9"/>
      <c r="L45" s="9"/>
      <c r="M45" s="9"/>
      <c r="N45" s="35">
        <v>4</v>
      </c>
      <c r="O45" s="10"/>
      <c r="P45" s="10"/>
      <c r="Q45" s="10"/>
      <c r="R45" s="10"/>
      <c r="S45" s="44">
        <f t="shared" si="19"/>
        <v>36.363636363636367</v>
      </c>
      <c r="T45" s="37">
        <f t="shared" si="20"/>
        <v>9</v>
      </c>
      <c r="U45" s="38">
        <v>30</v>
      </c>
      <c r="V45" s="10">
        <v>9</v>
      </c>
      <c r="W45" s="39">
        <f t="shared" si="21"/>
        <v>29.032258064516128</v>
      </c>
      <c r="X45" s="10"/>
      <c r="Y45" s="10"/>
      <c r="Z45" s="10"/>
      <c r="AA45" s="10"/>
      <c r="AB45" s="10"/>
      <c r="AC45" s="14"/>
    </row>
    <row r="46" spans="1:29" ht="25.5" x14ac:dyDescent="0.25">
      <c r="A46" s="75" t="s">
        <v>271</v>
      </c>
      <c r="B46" s="31" t="s">
        <v>102</v>
      </c>
      <c r="C46" s="32"/>
      <c r="D46" s="9"/>
      <c r="E46" s="9"/>
      <c r="F46" s="9"/>
      <c r="G46" s="10"/>
      <c r="H46" s="39"/>
      <c r="I46" s="34"/>
      <c r="J46" s="9"/>
      <c r="K46" s="9"/>
      <c r="L46" s="9"/>
      <c r="M46" s="9"/>
      <c r="N46" s="35"/>
      <c r="O46" s="10"/>
      <c r="P46" s="10"/>
      <c r="Q46" s="10"/>
      <c r="R46" s="10"/>
      <c r="S46" s="44"/>
      <c r="T46" s="10"/>
      <c r="U46" s="10"/>
      <c r="V46" s="10"/>
      <c r="W46" s="44"/>
      <c r="X46" s="10"/>
      <c r="Y46" s="10"/>
      <c r="Z46" s="10"/>
      <c r="AA46" s="10"/>
      <c r="AB46" s="10"/>
      <c r="AC46" s="14"/>
    </row>
    <row r="47" spans="1:29" x14ac:dyDescent="0.25">
      <c r="A47" s="43"/>
      <c r="B47" s="31" t="s">
        <v>7</v>
      </c>
      <c r="C47" s="80">
        <v>38.26</v>
      </c>
      <c r="D47" s="9">
        <v>12</v>
      </c>
      <c r="E47" s="9">
        <v>14</v>
      </c>
      <c r="F47" s="39">
        <f t="shared" ref="F47:F51" si="22">ROUNDDOWN((E47/C47),2)</f>
        <v>0.36</v>
      </c>
      <c r="G47" s="10">
        <v>3</v>
      </c>
      <c r="H47" s="39">
        <f t="shared" si="18"/>
        <v>25</v>
      </c>
      <c r="I47" s="34"/>
      <c r="J47" s="9"/>
      <c r="K47" s="9"/>
      <c r="L47" s="9"/>
      <c r="M47" s="9"/>
      <c r="N47" s="35">
        <v>1</v>
      </c>
      <c r="O47" s="10"/>
      <c r="P47" s="10"/>
      <c r="Q47" s="10"/>
      <c r="R47" s="10"/>
      <c r="S47" s="44">
        <f t="shared" ref="S47:S51" si="23">SUM(N47*100/G47)</f>
        <v>33.333333333333336</v>
      </c>
      <c r="T47" s="37">
        <f t="shared" ref="T47:T51" si="24">ROUNDDOWN((U47*E47/100),0)</f>
        <v>4</v>
      </c>
      <c r="U47" s="38">
        <v>30</v>
      </c>
      <c r="V47" s="10">
        <v>4</v>
      </c>
      <c r="W47" s="39">
        <f t="shared" ref="W47:W51" si="25">SUM(V47*100/E47)</f>
        <v>28.571428571428573</v>
      </c>
      <c r="X47" s="10"/>
      <c r="Y47" s="10"/>
      <c r="Z47" s="10"/>
      <c r="AA47" s="10"/>
      <c r="AB47" s="10"/>
      <c r="AC47" s="14"/>
    </row>
    <row r="48" spans="1:29" x14ac:dyDescent="0.25">
      <c r="A48" s="43"/>
      <c r="B48" s="31" t="s">
        <v>8</v>
      </c>
      <c r="C48" s="32">
        <v>19.39</v>
      </c>
      <c r="D48" s="9">
        <v>8</v>
      </c>
      <c r="E48" s="9">
        <v>7</v>
      </c>
      <c r="F48" s="39">
        <f t="shared" si="22"/>
        <v>0.36</v>
      </c>
      <c r="G48" s="10">
        <v>2</v>
      </c>
      <c r="H48" s="39">
        <f t="shared" si="18"/>
        <v>25</v>
      </c>
      <c r="I48" s="34"/>
      <c r="J48" s="9"/>
      <c r="K48" s="9"/>
      <c r="L48" s="9"/>
      <c r="M48" s="9"/>
      <c r="N48" s="35">
        <v>1</v>
      </c>
      <c r="O48" s="10"/>
      <c r="P48" s="10"/>
      <c r="Q48" s="10"/>
      <c r="R48" s="10"/>
      <c r="S48" s="44">
        <f t="shared" si="23"/>
        <v>50</v>
      </c>
      <c r="T48" s="37">
        <f t="shared" si="24"/>
        <v>2</v>
      </c>
      <c r="U48" s="38">
        <v>30</v>
      </c>
      <c r="V48" s="10">
        <v>2</v>
      </c>
      <c r="W48" s="39">
        <f t="shared" si="25"/>
        <v>28.571428571428573</v>
      </c>
      <c r="X48" s="10"/>
      <c r="Y48" s="10"/>
      <c r="Z48" s="10"/>
      <c r="AA48" s="10"/>
      <c r="AB48" s="10"/>
      <c r="AC48" s="14"/>
    </row>
    <row r="49" spans="1:29" x14ac:dyDescent="0.25">
      <c r="A49" s="43"/>
      <c r="B49" s="31" t="s">
        <v>9</v>
      </c>
      <c r="C49" s="80">
        <v>27.58</v>
      </c>
      <c r="D49" s="9">
        <v>20</v>
      </c>
      <c r="E49" s="9">
        <v>21</v>
      </c>
      <c r="F49" s="39">
        <f t="shared" si="22"/>
        <v>0.76</v>
      </c>
      <c r="G49" s="10">
        <v>6</v>
      </c>
      <c r="H49" s="39">
        <f t="shared" si="18"/>
        <v>30</v>
      </c>
      <c r="I49" s="34"/>
      <c r="J49" s="9"/>
      <c r="K49" s="9"/>
      <c r="L49" s="9"/>
      <c r="M49" s="9"/>
      <c r="N49" s="35">
        <v>4</v>
      </c>
      <c r="O49" s="10"/>
      <c r="P49" s="10"/>
      <c r="Q49" s="10"/>
      <c r="R49" s="10"/>
      <c r="S49" s="44">
        <f t="shared" si="23"/>
        <v>66.666666666666671</v>
      </c>
      <c r="T49" s="37">
        <f t="shared" si="24"/>
        <v>6</v>
      </c>
      <c r="U49" s="38">
        <v>30</v>
      </c>
      <c r="V49" s="10">
        <v>6</v>
      </c>
      <c r="W49" s="39">
        <f t="shared" si="25"/>
        <v>28.571428571428573</v>
      </c>
      <c r="X49" s="10"/>
      <c r="Y49" s="10"/>
      <c r="Z49" s="10"/>
      <c r="AA49" s="10"/>
      <c r="AB49" s="10"/>
      <c r="AC49" s="14"/>
    </row>
    <row r="50" spans="1:29" x14ac:dyDescent="0.25">
      <c r="A50" s="43"/>
      <c r="B50" s="31" t="s">
        <v>10</v>
      </c>
      <c r="C50" s="80">
        <v>44.17</v>
      </c>
      <c r="D50" s="9">
        <v>18</v>
      </c>
      <c r="E50" s="9">
        <v>19</v>
      </c>
      <c r="F50" s="39">
        <f t="shared" si="22"/>
        <v>0.43</v>
      </c>
      <c r="G50" s="10">
        <v>5</v>
      </c>
      <c r="H50" s="39">
        <f t="shared" si="18"/>
        <v>27.777777777777779</v>
      </c>
      <c r="I50" s="34"/>
      <c r="J50" s="9"/>
      <c r="K50" s="9"/>
      <c r="L50" s="9"/>
      <c r="M50" s="9"/>
      <c r="N50" s="35">
        <v>2</v>
      </c>
      <c r="O50" s="10"/>
      <c r="P50" s="10"/>
      <c r="Q50" s="10"/>
      <c r="R50" s="10"/>
      <c r="S50" s="44">
        <f t="shared" si="23"/>
        <v>40</v>
      </c>
      <c r="T50" s="37">
        <f t="shared" si="24"/>
        <v>5</v>
      </c>
      <c r="U50" s="38">
        <v>30</v>
      </c>
      <c r="V50" s="10">
        <v>5</v>
      </c>
      <c r="W50" s="39">
        <f t="shared" si="25"/>
        <v>26.315789473684209</v>
      </c>
      <c r="X50" s="10"/>
      <c r="Y50" s="10"/>
      <c r="Z50" s="10"/>
      <c r="AA50" s="10"/>
      <c r="AB50" s="10"/>
      <c r="AC50" s="14"/>
    </row>
    <row r="51" spans="1:29" x14ac:dyDescent="0.25">
      <c r="A51" s="43"/>
      <c r="B51" s="31" t="s">
        <v>43</v>
      </c>
      <c r="C51" s="80">
        <v>39.4</v>
      </c>
      <c r="D51" s="9">
        <v>17</v>
      </c>
      <c r="E51" s="9">
        <v>21</v>
      </c>
      <c r="F51" s="39">
        <f t="shared" si="22"/>
        <v>0.53</v>
      </c>
      <c r="G51" s="10">
        <v>5</v>
      </c>
      <c r="H51" s="39">
        <f t="shared" si="18"/>
        <v>29.411764705882351</v>
      </c>
      <c r="I51" s="34"/>
      <c r="J51" s="9"/>
      <c r="K51" s="9"/>
      <c r="L51" s="9"/>
      <c r="M51" s="9"/>
      <c r="N51" s="35">
        <v>1</v>
      </c>
      <c r="O51" s="10"/>
      <c r="P51" s="10"/>
      <c r="Q51" s="10"/>
      <c r="R51" s="10"/>
      <c r="S51" s="44">
        <f t="shared" si="23"/>
        <v>20</v>
      </c>
      <c r="T51" s="37">
        <f t="shared" si="24"/>
        <v>6</v>
      </c>
      <c r="U51" s="38">
        <v>30</v>
      </c>
      <c r="V51" s="10">
        <v>6</v>
      </c>
      <c r="W51" s="39">
        <f t="shared" si="25"/>
        <v>28.571428571428573</v>
      </c>
      <c r="X51" s="10"/>
      <c r="Y51" s="10"/>
      <c r="Z51" s="10"/>
      <c r="AA51" s="10"/>
      <c r="AB51" s="10"/>
      <c r="AC51" s="14"/>
    </row>
    <row r="52" spans="1:29" ht="25.5" x14ac:dyDescent="0.25">
      <c r="A52" s="75" t="s">
        <v>272</v>
      </c>
      <c r="B52" s="31" t="s">
        <v>103</v>
      </c>
      <c r="C52" s="32"/>
      <c r="D52" s="9"/>
      <c r="E52" s="9"/>
      <c r="F52" s="9"/>
      <c r="G52" s="10"/>
      <c r="H52" s="39"/>
      <c r="I52" s="34"/>
      <c r="J52" s="9"/>
      <c r="K52" s="9"/>
      <c r="L52" s="9"/>
      <c r="M52" s="9"/>
      <c r="N52" s="35"/>
      <c r="O52" s="10"/>
      <c r="P52" s="10"/>
      <c r="Q52" s="10"/>
      <c r="R52" s="10"/>
      <c r="S52" s="44"/>
      <c r="T52" s="10"/>
      <c r="U52" s="10"/>
      <c r="V52" s="10"/>
      <c r="W52" s="44"/>
      <c r="X52" s="10"/>
      <c r="Y52" s="10"/>
      <c r="Z52" s="10"/>
      <c r="AA52" s="10"/>
      <c r="AB52" s="10"/>
      <c r="AC52" s="14"/>
    </row>
    <row r="53" spans="1:29" x14ac:dyDescent="0.25">
      <c r="A53" s="43"/>
      <c r="B53" s="31" t="s">
        <v>11</v>
      </c>
      <c r="C53" s="80">
        <v>33.340000000000003</v>
      </c>
      <c r="D53" s="9">
        <v>19</v>
      </c>
      <c r="E53" s="9">
        <v>19</v>
      </c>
      <c r="F53" s="39">
        <f t="shared" ref="F53:F57" si="26">ROUNDDOWN((E53/C53),2)</f>
        <v>0.56000000000000005</v>
      </c>
      <c r="G53" s="10">
        <v>5</v>
      </c>
      <c r="H53" s="39">
        <f t="shared" si="18"/>
        <v>26.315789473684209</v>
      </c>
      <c r="I53" s="34"/>
      <c r="J53" s="9"/>
      <c r="K53" s="9"/>
      <c r="L53" s="9"/>
      <c r="M53" s="9"/>
      <c r="N53" s="35">
        <v>1</v>
      </c>
      <c r="O53" s="10"/>
      <c r="P53" s="10"/>
      <c r="Q53" s="10"/>
      <c r="R53" s="10"/>
      <c r="S53" s="44">
        <f t="shared" ref="S53:S57" si="27">SUM(N53*100/G53)</f>
        <v>20</v>
      </c>
      <c r="T53" s="37">
        <f t="shared" ref="T53:T57" si="28">ROUNDDOWN((U53*E53/100),0)</f>
        <v>5</v>
      </c>
      <c r="U53" s="38">
        <v>30</v>
      </c>
      <c r="V53" s="10">
        <v>5</v>
      </c>
      <c r="W53" s="39">
        <f t="shared" ref="W53:W57" si="29">SUM(V53*100/E53)</f>
        <v>26.315789473684209</v>
      </c>
      <c r="X53" s="10"/>
      <c r="Y53" s="10"/>
      <c r="Z53" s="10"/>
      <c r="AA53" s="10"/>
      <c r="AB53" s="10"/>
      <c r="AC53" s="14"/>
    </row>
    <row r="54" spans="1:29" x14ac:dyDescent="0.25">
      <c r="A54" s="43"/>
      <c r="B54" s="31" t="s">
        <v>52</v>
      </c>
      <c r="C54" s="80">
        <v>28.68</v>
      </c>
      <c r="D54" s="9">
        <v>8</v>
      </c>
      <c r="E54" s="9">
        <v>8</v>
      </c>
      <c r="F54" s="39">
        <f t="shared" si="26"/>
        <v>0.27</v>
      </c>
      <c r="G54" s="10">
        <v>2</v>
      </c>
      <c r="H54" s="39">
        <v>0</v>
      </c>
      <c r="I54" s="34"/>
      <c r="J54" s="9"/>
      <c r="K54" s="9"/>
      <c r="L54" s="9"/>
      <c r="M54" s="9"/>
      <c r="N54" s="35">
        <v>0</v>
      </c>
      <c r="O54" s="10"/>
      <c r="P54" s="10"/>
      <c r="Q54" s="10"/>
      <c r="R54" s="10"/>
      <c r="S54" s="44">
        <f>SUM(N54*100/G54)</f>
        <v>0</v>
      </c>
      <c r="T54" s="37">
        <f t="shared" si="28"/>
        <v>2</v>
      </c>
      <c r="U54" s="38">
        <v>30</v>
      </c>
      <c r="V54" s="10">
        <v>2</v>
      </c>
      <c r="W54" s="39">
        <f t="shared" si="29"/>
        <v>25</v>
      </c>
      <c r="X54" s="10"/>
      <c r="Y54" s="10"/>
      <c r="Z54" s="10"/>
      <c r="AA54" s="10"/>
      <c r="AB54" s="10"/>
      <c r="AC54" s="14"/>
    </row>
    <row r="55" spans="1:29" x14ac:dyDescent="0.25">
      <c r="A55" s="43"/>
      <c r="B55" s="31" t="s">
        <v>12</v>
      </c>
      <c r="C55" s="32">
        <v>51</v>
      </c>
      <c r="D55" s="9">
        <v>8</v>
      </c>
      <c r="E55" s="9">
        <v>8</v>
      </c>
      <c r="F55" s="39">
        <f t="shared" si="26"/>
        <v>0.15</v>
      </c>
      <c r="G55" s="10">
        <v>2</v>
      </c>
      <c r="H55" s="39">
        <f t="shared" si="18"/>
        <v>25</v>
      </c>
      <c r="I55" s="34"/>
      <c r="J55" s="9"/>
      <c r="K55" s="9"/>
      <c r="L55" s="9"/>
      <c r="M55" s="9"/>
      <c r="N55" s="35">
        <v>0</v>
      </c>
      <c r="O55" s="10"/>
      <c r="P55" s="10"/>
      <c r="Q55" s="10"/>
      <c r="R55" s="10"/>
      <c r="S55" s="44">
        <f t="shared" si="27"/>
        <v>0</v>
      </c>
      <c r="T55" s="37">
        <f t="shared" si="28"/>
        <v>2</v>
      </c>
      <c r="U55" s="38">
        <v>30</v>
      </c>
      <c r="V55" s="10">
        <v>2</v>
      </c>
      <c r="W55" s="39">
        <f t="shared" si="29"/>
        <v>25</v>
      </c>
      <c r="X55" s="10"/>
      <c r="Y55" s="10"/>
      <c r="Z55" s="10"/>
      <c r="AA55" s="10"/>
      <c r="AB55" s="10"/>
      <c r="AC55" s="14"/>
    </row>
    <row r="56" spans="1:29" x14ac:dyDescent="0.25">
      <c r="A56" s="43"/>
      <c r="B56" s="31" t="s">
        <v>13</v>
      </c>
      <c r="C56" s="32">
        <v>74.849999999999994</v>
      </c>
      <c r="D56" s="9">
        <v>14</v>
      </c>
      <c r="E56" s="9">
        <v>14</v>
      </c>
      <c r="F56" s="39">
        <f t="shared" si="26"/>
        <v>0.18</v>
      </c>
      <c r="G56" s="10">
        <v>3</v>
      </c>
      <c r="H56" s="39">
        <f t="shared" si="18"/>
        <v>21.428571428571427</v>
      </c>
      <c r="I56" s="34"/>
      <c r="J56" s="9"/>
      <c r="K56" s="9"/>
      <c r="L56" s="9"/>
      <c r="M56" s="9"/>
      <c r="N56" s="35">
        <v>0</v>
      </c>
      <c r="O56" s="10"/>
      <c r="P56" s="10"/>
      <c r="Q56" s="10"/>
      <c r="R56" s="10"/>
      <c r="S56" s="44">
        <f t="shared" si="27"/>
        <v>0</v>
      </c>
      <c r="T56" s="37">
        <f t="shared" si="28"/>
        <v>4</v>
      </c>
      <c r="U56" s="38">
        <v>30</v>
      </c>
      <c r="V56" s="10">
        <v>4</v>
      </c>
      <c r="W56" s="39">
        <f t="shared" si="29"/>
        <v>28.571428571428573</v>
      </c>
      <c r="X56" s="10"/>
      <c r="Y56" s="10"/>
      <c r="Z56" s="10"/>
      <c r="AA56" s="10"/>
      <c r="AB56" s="10"/>
      <c r="AC56" s="14"/>
    </row>
    <row r="57" spans="1:29" ht="19.5" customHeight="1" x14ac:dyDescent="0.25">
      <c r="A57" s="43"/>
      <c r="B57" s="31" t="s">
        <v>14</v>
      </c>
      <c r="C57" s="32">
        <v>54.17</v>
      </c>
      <c r="D57" s="9">
        <v>15</v>
      </c>
      <c r="E57" s="9">
        <v>15</v>
      </c>
      <c r="F57" s="39">
        <f t="shared" si="26"/>
        <v>0.27</v>
      </c>
      <c r="G57" s="10">
        <v>4</v>
      </c>
      <c r="H57" s="39">
        <f t="shared" si="18"/>
        <v>26.666666666666668</v>
      </c>
      <c r="I57" s="34"/>
      <c r="J57" s="9"/>
      <c r="K57" s="9"/>
      <c r="L57" s="9"/>
      <c r="M57" s="9"/>
      <c r="N57" s="35">
        <v>1</v>
      </c>
      <c r="O57" s="10"/>
      <c r="P57" s="10"/>
      <c r="Q57" s="10"/>
      <c r="R57" s="10"/>
      <c r="S57" s="44">
        <f t="shared" si="27"/>
        <v>25</v>
      </c>
      <c r="T57" s="37">
        <f t="shared" si="28"/>
        <v>4</v>
      </c>
      <c r="U57" s="38">
        <v>30</v>
      </c>
      <c r="V57" s="10">
        <v>4</v>
      </c>
      <c r="W57" s="39">
        <f t="shared" si="29"/>
        <v>26.666666666666668</v>
      </c>
      <c r="X57" s="10"/>
      <c r="Y57" s="10"/>
      <c r="Z57" s="10"/>
      <c r="AA57" s="10"/>
      <c r="AB57" s="10"/>
      <c r="AC57" s="14"/>
    </row>
    <row r="58" spans="1:29" ht="30.75" customHeight="1" x14ac:dyDescent="0.25">
      <c r="A58" s="75" t="s">
        <v>273</v>
      </c>
      <c r="B58" s="31" t="s">
        <v>111</v>
      </c>
      <c r="C58" s="32"/>
      <c r="D58" s="9"/>
      <c r="E58" s="9"/>
      <c r="F58" s="9"/>
      <c r="G58" s="10"/>
      <c r="H58" s="39"/>
      <c r="I58" s="34"/>
      <c r="J58" s="9"/>
      <c r="K58" s="9"/>
      <c r="L58" s="9"/>
      <c r="M58" s="9"/>
      <c r="N58" s="35"/>
      <c r="O58" s="10"/>
      <c r="P58" s="10"/>
      <c r="Q58" s="10"/>
      <c r="R58" s="10"/>
      <c r="S58" s="44"/>
      <c r="T58" s="10"/>
      <c r="U58" s="10"/>
      <c r="V58" s="10"/>
      <c r="W58" s="44"/>
      <c r="X58" s="10"/>
      <c r="Y58" s="10"/>
      <c r="Z58" s="10"/>
      <c r="AA58" s="10"/>
      <c r="AB58" s="10"/>
      <c r="AC58" s="14"/>
    </row>
    <row r="59" spans="1:29" x14ac:dyDescent="0.25">
      <c r="A59" s="43"/>
      <c r="B59" s="31" t="s">
        <v>8</v>
      </c>
      <c r="C59" s="32">
        <v>63.18</v>
      </c>
      <c r="D59" s="9">
        <v>36</v>
      </c>
      <c r="E59" s="9">
        <v>36</v>
      </c>
      <c r="F59" s="39">
        <f t="shared" ref="F59" si="30">ROUNDDOWN((E59/C59),2)</f>
        <v>0.56000000000000005</v>
      </c>
      <c r="G59" s="10">
        <v>10</v>
      </c>
      <c r="H59" s="39">
        <f t="shared" si="18"/>
        <v>27.777777777777779</v>
      </c>
      <c r="I59" s="34"/>
      <c r="J59" s="9"/>
      <c r="K59" s="9"/>
      <c r="L59" s="9"/>
      <c r="M59" s="9"/>
      <c r="N59" s="35">
        <v>2</v>
      </c>
      <c r="O59" s="10"/>
      <c r="P59" s="10"/>
      <c r="Q59" s="10"/>
      <c r="R59" s="10"/>
      <c r="S59" s="44">
        <f t="shared" ref="S59" si="31">SUM(N59*100/G59)</f>
        <v>20</v>
      </c>
      <c r="T59" s="37">
        <f t="shared" ref="T59:T73" si="32">ROUNDDOWN((U59*E59/100),0)</f>
        <v>10</v>
      </c>
      <c r="U59" s="38">
        <v>30</v>
      </c>
      <c r="V59" s="10">
        <v>10</v>
      </c>
      <c r="W59" s="39">
        <f t="shared" ref="W59" si="33">SUM(V59*100/E59)</f>
        <v>27.777777777777779</v>
      </c>
      <c r="X59" s="10"/>
      <c r="Y59" s="10"/>
      <c r="Z59" s="10"/>
      <c r="AA59" s="10"/>
      <c r="AB59" s="10"/>
      <c r="AC59" s="14"/>
    </row>
    <row r="60" spans="1:29" ht="25.5" x14ac:dyDescent="0.25">
      <c r="A60" s="75" t="s">
        <v>274</v>
      </c>
      <c r="B60" s="31" t="s">
        <v>116</v>
      </c>
      <c r="C60" s="32"/>
      <c r="D60" s="9"/>
      <c r="E60" s="9"/>
      <c r="F60" s="9"/>
      <c r="G60" s="10"/>
      <c r="H60" s="39"/>
      <c r="I60" s="34"/>
      <c r="J60" s="9"/>
      <c r="K60" s="9"/>
      <c r="L60" s="9"/>
      <c r="M60" s="9"/>
      <c r="N60" s="35"/>
      <c r="O60" s="10"/>
      <c r="P60" s="10"/>
      <c r="Q60" s="10"/>
      <c r="R60" s="10"/>
      <c r="S60" s="44"/>
      <c r="T60" s="10"/>
      <c r="U60" s="10"/>
      <c r="V60" s="10"/>
      <c r="W60" s="44"/>
      <c r="X60" s="10"/>
      <c r="Y60" s="10"/>
      <c r="Z60" s="10"/>
      <c r="AA60" s="10"/>
      <c r="AB60" s="10"/>
      <c r="AC60" s="14"/>
    </row>
    <row r="61" spans="1:29" x14ac:dyDescent="0.25">
      <c r="A61" s="75"/>
      <c r="B61" s="31" t="s">
        <v>67</v>
      </c>
      <c r="C61" s="32">
        <v>17.89</v>
      </c>
      <c r="D61" s="9">
        <v>4</v>
      </c>
      <c r="E61" s="9">
        <v>4</v>
      </c>
      <c r="F61" s="39">
        <f t="shared" ref="F61:F64" si="34">ROUNDDOWN((E61/C61),2)</f>
        <v>0.22</v>
      </c>
      <c r="G61" s="10">
        <v>1</v>
      </c>
      <c r="H61" s="39">
        <v>0</v>
      </c>
      <c r="I61" s="34"/>
      <c r="J61" s="9"/>
      <c r="K61" s="9"/>
      <c r="L61" s="9"/>
      <c r="M61" s="9"/>
      <c r="N61" s="35">
        <v>0</v>
      </c>
      <c r="O61" s="10"/>
      <c r="P61" s="10"/>
      <c r="Q61" s="10"/>
      <c r="R61" s="10"/>
      <c r="S61" s="44">
        <v>0</v>
      </c>
      <c r="T61" s="37">
        <f t="shared" si="32"/>
        <v>1</v>
      </c>
      <c r="U61" s="38">
        <v>30</v>
      </c>
      <c r="V61" s="10">
        <v>1</v>
      </c>
      <c r="W61" s="39">
        <f t="shared" ref="W61:W64" si="35">SUM(V61*100/E61)</f>
        <v>25</v>
      </c>
      <c r="X61" s="10"/>
      <c r="Y61" s="10"/>
      <c r="Z61" s="10"/>
      <c r="AA61" s="10"/>
      <c r="AB61" s="10"/>
      <c r="AC61" s="14"/>
    </row>
    <row r="62" spans="1:29" x14ac:dyDescent="0.25">
      <c r="A62" s="43"/>
      <c r="B62" s="31" t="s">
        <v>68</v>
      </c>
      <c r="C62" s="32">
        <v>56.87</v>
      </c>
      <c r="D62" s="9">
        <v>12</v>
      </c>
      <c r="E62" s="9">
        <v>17</v>
      </c>
      <c r="F62" s="39">
        <f t="shared" si="34"/>
        <v>0.28999999999999998</v>
      </c>
      <c r="G62" s="10">
        <v>3</v>
      </c>
      <c r="H62" s="39">
        <f t="shared" si="18"/>
        <v>25</v>
      </c>
      <c r="I62" s="34"/>
      <c r="J62" s="9"/>
      <c r="K62" s="9"/>
      <c r="L62" s="9"/>
      <c r="M62" s="9"/>
      <c r="N62" s="35">
        <v>0</v>
      </c>
      <c r="O62" s="10"/>
      <c r="P62" s="10"/>
      <c r="Q62" s="10"/>
      <c r="R62" s="10"/>
      <c r="S62" s="44">
        <f t="shared" ref="S62:S64" si="36">SUM(N62*100/G62)</f>
        <v>0</v>
      </c>
      <c r="T62" s="37">
        <f t="shared" si="32"/>
        <v>5</v>
      </c>
      <c r="U62" s="38">
        <v>30</v>
      </c>
      <c r="V62" s="10">
        <v>5</v>
      </c>
      <c r="W62" s="39">
        <f t="shared" si="35"/>
        <v>29.411764705882351</v>
      </c>
      <c r="X62" s="10"/>
      <c r="Y62" s="10"/>
      <c r="Z62" s="10"/>
      <c r="AA62" s="10"/>
      <c r="AB62" s="10"/>
      <c r="AC62" s="14"/>
    </row>
    <row r="63" spans="1:29" ht="25.5" x14ac:dyDescent="0.25">
      <c r="A63" s="75" t="s">
        <v>275</v>
      </c>
      <c r="B63" s="31" t="s">
        <v>104</v>
      </c>
      <c r="C63" s="32"/>
      <c r="D63" s="9"/>
      <c r="E63" s="9"/>
      <c r="F63" s="39"/>
      <c r="G63" s="10"/>
      <c r="H63" s="39"/>
      <c r="I63" s="34"/>
      <c r="J63" s="9"/>
      <c r="K63" s="9"/>
      <c r="L63" s="9"/>
      <c r="M63" s="9"/>
      <c r="N63" s="35"/>
      <c r="O63" s="10"/>
      <c r="P63" s="10"/>
      <c r="Q63" s="10"/>
      <c r="R63" s="10"/>
      <c r="S63" s="44"/>
      <c r="T63" s="37"/>
      <c r="U63" s="38"/>
      <c r="V63" s="10"/>
      <c r="W63" s="39"/>
      <c r="X63" s="10"/>
      <c r="Y63" s="10"/>
      <c r="Z63" s="10"/>
      <c r="AA63" s="10"/>
      <c r="AB63" s="10"/>
      <c r="AC63" s="14"/>
    </row>
    <row r="64" spans="1:29" x14ac:dyDescent="0.25">
      <c r="A64" s="43"/>
      <c r="B64" s="31" t="s">
        <v>70</v>
      </c>
      <c r="C64" s="32">
        <v>75.2</v>
      </c>
      <c r="D64" s="9">
        <v>4</v>
      </c>
      <c r="E64" s="9">
        <v>4</v>
      </c>
      <c r="F64" s="39">
        <f t="shared" si="34"/>
        <v>0.05</v>
      </c>
      <c r="G64" s="10">
        <v>1</v>
      </c>
      <c r="H64" s="39">
        <f t="shared" si="18"/>
        <v>25</v>
      </c>
      <c r="I64" s="34"/>
      <c r="J64" s="9"/>
      <c r="K64" s="9"/>
      <c r="L64" s="9"/>
      <c r="M64" s="9"/>
      <c r="N64" s="35">
        <v>1</v>
      </c>
      <c r="O64" s="10"/>
      <c r="P64" s="10"/>
      <c r="Q64" s="10"/>
      <c r="R64" s="10"/>
      <c r="S64" s="44">
        <f t="shared" si="36"/>
        <v>100</v>
      </c>
      <c r="T64" s="37">
        <f t="shared" si="32"/>
        <v>1</v>
      </c>
      <c r="U64" s="38">
        <v>30</v>
      </c>
      <c r="V64" s="10">
        <v>1</v>
      </c>
      <c r="W64" s="39">
        <f t="shared" si="35"/>
        <v>25</v>
      </c>
      <c r="X64" s="10"/>
      <c r="Y64" s="10"/>
      <c r="Z64" s="10"/>
      <c r="AA64" s="10"/>
      <c r="AB64" s="10"/>
      <c r="AC64" s="14"/>
    </row>
    <row r="65" spans="1:29" ht="25.5" x14ac:dyDescent="0.25">
      <c r="A65" s="75" t="s">
        <v>276</v>
      </c>
      <c r="B65" s="31" t="s">
        <v>181</v>
      </c>
      <c r="C65" s="32"/>
      <c r="D65" s="9"/>
      <c r="E65" s="9"/>
      <c r="F65" s="9"/>
      <c r="G65" s="10"/>
      <c r="H65" s="39"/>
      <c r="I65" s="34"/>
      <c r="J65" s="9"/>
      <c r="K65" s="9"/>
      <c r="L65" s="9"/>
      <c r="M65" s="9"/>
      <c r="N65" s="35"/>
      <c r="O65" s="10"/>
      <c r="P65" s="10"/>
      <c r="Q65" s="10"/>
      <c r="R65" s="10"/>
      <c r="S65" s="44"/>
      <c r="T65" s="10"/>
      <c r="U65" s="10"/>
      <c r="V65" s="10"/>
      <c r="W65" s="44"/>
      <c r="X65" s="10"/>
      <c r="Y65" s="10"/>
      <c r="Z65" s="10"/>
      <c r="AA65" s="10"/>
      <c r="AB65" s="10"/>
      <c r="AC65" s="14"/>
    </row>
    <row r="66" spans="1:29" x14ac:dyDescent="0.25">
      <c r="A66" s="43"/>
      <c r="B66" s="31" t="s">
        <v>19</v>
      </c>
      <c r="C66" s="32">
        <v>42</v>
      </c>
      <c r="D66" s="9">
        <v>14</v>
      </c>
      <c r="E66" s="9">
        <v>12</v>
      </c>
      <c r="F66" s="39">
        <f t="shared" ref="F66:F73" si="37">ROUNDDOWN((E66/C66),2)</f>
        <v>0.28000000000000003</v>
      </c>
      <c r="G66" s="10">
        <v>4</v>
      </c>
      <c r="H66" s="39">
        <f t="shared" si="18"/>
        <v>28.571428571428573</v>
      </c>
      <c r="I66" s="34"/>
      <c r="J66" s="9"/>
      <c r="K66" s="9"/>
      <c r="L66" s="9"/>
      <c r="M66" s="9"/>
      <c r="N66" s="35">
        <v>0</v>
      </c>
      <c r="O66" s="10"/>
      <c r="P66" s="10"/>
      <c r="Q66" s="10"/>
      <c r="R66" s="10"/>
      <c r="S66" s="44">
        <f t="shared" ref="S66:S73" si="38">SUM(N66*100/G66)</f>
        <v>0</v>
      </c>
      <c r="T66" s="37">
        <f t="shared" si="32"/>
        <v>3</v>
      </c>
      <c r="U66" s="38">
        <v>30</v>
      </c>
      <c r="V66" s="10">
        <v>3</v>
      </c>
      <c r="W66" s="39">
        <f t="shared" ref="W66:W73" si="39">SUM(V66*100/E66)</f>
        <v>25</v>
      </c>
      <c r="X66" s="10"/>
      <c r="Y66" s="10"/>
      <c r="Z66" s="10"/>
      <c r="AA66" s="10"/>
      <c r="AB66" s="10"/>
      <c r="AC66" s="14"/>
    </row>
    <row r="67" spans="1:29" x14ac:dyDescent="0.25">
      <c r="A67" s="43"/>
      <c r="B67" s="31" t="s">
        <v>20</v>
      </c>
      <c r="C67" s="32">
        <v>69</v>
      </c>
      <c r="D67" s="9">
        <v>34</v>
      </c>
      <c r="E67" s="9">
        <v>42</v>
      </c>
      <c r="F67" s="39">
        <f t="shared" si="37"/>
        <v>0.6</v>
      </c>
      <c r="G67" s="10">
        <v>10</v>
      </c>
      <c r="H67" s="39">
        <f t="shared" si="18"/>
        <v>29.411764705882351</v>
      </c>
      <c r="I67" s="34"/>
      <c r="J67" s="9"/>
      <c r="K67" s="9"/>
      <c r="L67" s="9"/>
      <c r="M67" s="9"/>
      <c r="N67" s="35">
        <v>1</v>
      </c>
      <c r="O67" s="10"/>
      <c r="P67" s="10"/>
      <c r="Q67" s="10"/>
      <c r="R67" s="10"/>
      <c r="S67" s="44">
        <f t="shared" si="38"/>
        <v>10</v>
      </c>
      <c r="T67" s="37">
        <f t="shared" si="32"/>
        <v>12</v>
      </c>
      <c r="U67" s="38">
        <v>30</v>
      </c>
      <c r="V67" s="10">
        <v>12</v>
      </c>
      <c r="W67" s="39">
        <f t="shared" si="39"/>
        <v>28.571428571428573</v>
      </c>
      <c r="X67" s="10"/>
      <c r="Y67" s="10"/>
      <c r="Z67" s="10"/>
      <c r="AA67" s="10"/>
      <c r="AB67" s="10"/>
      <c r="AC67" s="14"/>
    </row>
    <row r="68" spans="1:29" x14ac:dyDescent="0.25">
      <c r="A68" s="43"/>
      <c r="B68" s="31" t="s">
        <v>21</v>
      </c>
      <c r="C68" s="32">
        <v>47.8</v>
      </c>
      <c r="D68" s="9">
        <v>23</v>
      </c>
      <c r="E68" s="9">
        <v>23</v>
      </c>
      <c r="F68" s="39">
        <f t="shared" si="37"/>
        <v>0.48</v>
      </c>
      <c r="G68" s="10">
        <v>6</v>
      </c>
      <c r="H68" s="39">
        <f t="shared" si="18"/>
        <v>26.086956521739129</v>
      </c>
      <c r="I68" s="34"/>
      <c r="J68" s="9"/>
      <c r="K68" s="9"/>
      <c r="L68" s="9"/>
      <c r="M68" s="9"/>
      <c r="N68" s="35">
        <v>0</v>
      </c>
      <c r="O68" s="10"/>
      <c r="P68" s="10"/>
      <c r="Q68" s="10"/>
      <c r="R68" s="10"/>
      <c r="S68" s="44">
        <f t="shared" si="38"/>
        <v>0</v>
      </c>
      <c r="T68" s="37">
        <f t="shared" si="32"/>
        <v>6</v>
      </c>
      <c r="U68" s="38">
        <v>30</v>
      </c>
      <c r="V68" s="10">
        <v>6</v>
      </c>
      <c r="W68" s="39">
        <f t="shared" si="39"/>
        <v>26.086956521739129</v>
      </c>
      <c r="X68" s="10"/>
      <c r="Y68" s="10"/>
      <c r="Z68" s="10"/>
      <c r="AA68" s="10"/>
      <c r="AB68" s="10"/>
      <c r="AC68" s="14"/>
    </row>
    <row r="69" spans="1:29" x14ac:dyDescent="0.25">
      <c r="A69" s="43"/>
      <c r="B69" s="31" t="s">
        <v>53</v>
      </c>
      <c r="C69" s="32">
        <v>52</v>
      </c>
      <c r="D69" s="9">
        <v>29</v>
      </c>
      <c r="E69" s="9">
        <v>32</v>
      </c>
      <c r="F69" s="39">
        <f t="shared" si="37"/>
        <v>0.61</v>
      </c>
      <c r="G69" s="10">
        <v>8</v>
      </c>
      <c r="H69" s="39">
        <f t="shared" si="18"/>
        <v>27.586206896551722</v>
      </c>
      <c r="I69" s="34"/>
      <c r="J69" s="9"/>
      <c r="K69" s="9"/>
      <c r="L69" s="9"/>
      <c r="M69" s="9"/>
      <c r="N69" s="35">
        <v>1</v>
      </c>
      <c r="O69" s="10"/>
      <c r="P69" s="10"/>
      <c r="Q69" s="10"/>
      <c r="R69" s="10"/>
      <c r="S69" s="44">
        <f t="shared" si="38"/>
        <v>12.5</v>
      </c>
      <c r="T69" s="37">
        <f t="shared" si="32"/>
        <v>9</v>
      </c>
      <c r="U69" s="38">
        <v>30</v>
      </c>
      <c r="V69" s="10">
        <v>9</v>
      </c>
      <c r="W69" s="39">
        <f t="shared" si="39"/>
        <v>28.125</v>
      </c>
      <c r="X69" s="10"/>
      <c r="Y69" s="10"/>
      <c r="Z69" s="10"/>
      <c r="AA69" s="10"/>
      <c r="AB69" s="10"/>
      <c r="AC69" s="14"/>
    </row>
    <row r="70" spans="1:29" x14ac:dyDescent="0.25">
      <c r="A70" s="43"/>
      <c r="B70" s="31" t="s">
        <v>44</v>
      </c>
      <c r="C70" s="32">
        <v>29.6</v>
      </c>
      <c r="D70" s="9">
        <v>15</v>
      </c>
      <c r="E70" s="9">
        <v>18</v>
      </c>
      <c r="F70" s="39">
        <f t="shared" si="37"/>
        <v>0.6</v>
      </c>
      <c r="G70" s="10">
        <v>4</v>
      </c>
      <c r="H70" s="39">
        <f t="shared" si="18"/>
        <v>26.666666666666668</v>
      </c>
      <c r="I70" s="34"/>
      <c r="J70" s="9"/>
      <c r="K70" s="9"/>
      <c r="L70" s="9"/>
      <c r="M70" s="9"/>
      <c r="N70" s="35">
        <v>0</v>
      </c>
      <c r="O70" s="10"/>
      <c r="P70" s="10"/>
      <c r="Q70" s="10"/>
      <c r="R70" s="10"/>
      <c r="S70" s="44">
        <f t="shared" si="38"/>
        <v>0</v>
      </c>
      <c r="T70" s="37">
        <f t="shared" si="32"/>
        <v>5</v>
      </c>
      <c r="U70" s="38">
        <v>30</v>
      </c>
      <c r="V70" s="10">
        <v>5</v>
      </c>
      <c r="W70" s="39">
        <f t="shared" si="39"/>
        <v>27.777777777777779</v>
      </c>
      <c r="X70" s="10"/>
      <c r="Y70" s="10"/>
      <c r="Z70" s="10"/>
      <c r="AA70" s="10"/>
      <c r="AB70" s="10"/>
      <c r="AC70" s="14"/>
    </row>
    <row r="71" spans="1:29" x14ac:dyDescent="0.25">
      <c r="A71" s="43"/>
      <c r="B71" s="31" t="s">
        <v>45</v>
      </c>
      <c r="C71" s="32">
        <v>125</v>
      </c>
      <c r="D71" s="9">
        <v>37</v>
      </c>
      <c r="E71" s="9">
        <v>50</v>
      </c>
      <c r="F71" s="39">
        <f t="shared" si="37"/>
        <v>0.4</v>
      </c>
      <c r="G71" s="10">
        <v>11</v>
      </c>
      <c r="H71" s="39">
        <f t="shared" si="18"/>
        <v>29.72972972972973</v>
      </c>
      <c r="I71" s="34"/>
      <c r="J71" s="9"/>
      <c r="K71" s="9"/>
      <c r="L71" s="9"/>
      <c r="M71" s="9"/>
      <c r="N71" s="35">
        <v>0</v>
      </c>
      <c r="O71" s="10"/>
      <c r="P71" s="10"/>
      <c r="Q71" s="10"/>
      <c r="R71" s="10"/>
      <c r="S71" s="44">
        <f t="shared" si="38"/>
        <v>0</v>
      </c>
      <c r="T71" s="37">
        <f t="shared" si="32"/>
        <v>15</v>
      </c>
      <c r="U71" s="38">
        <v>30</v>
      </c>
      <c r="V71" s="10">
        <v>15</v>
      </c>
      <c r="W71" s="39">
        <f t="shared" si="39"/>
        <v>30</v>
      </c>
      <c r="X71" s="10"/>
      <c r="Y71" s="10"/>
      <c r="Z71" s="10"/>
      <c r="AA71" s="10"/>
      <c r="AB71" s="10"/>
      <c r="AC71" s="14"/>
    </row>
    <row r="72" spans="1:29" x14ac:dyDescent="0.25">
      <c r="A72" s="43"/>
      <c r="B72" s="31" t="s">
        <v>54</v>
      </c>
      <c r="C72" s="32">
        <v>42.9</v>
      </c>
      <c r="D72" s="9">
        <v>16</v>
      </c>
      <c r="E72" s="9">
        <v>22</v>
      </c>
      <c r="F72" s="39">
        <f t="shared" si="37"/>
        <v>0.51</v>
      </c>
      <c r="G72" s="10">
        <v>4</v>
      </c>
      <c r="H72" s="39">
        <f t="shared" si="18"/>
        <v>25</v>
      </c>
      <c r="I72" s="34"/>
      <c r="J72" s="9"/>
      <c r="K72" s="9"/>
      <c r="L72" s="9"/>
      <c r="M72" s="9"/>
      <c r="N72" s="35">
        <v>0</v>
      </c>
      <c r="O72" s="10"/>
      <c r="P72" s="10"/>
      <c r="Q72" s="10"/>
      <c r="R72" s="10"/>
      <c r="S72" s="44">
        <f t="shared" si="38"/>
        <v>0</v>
      </c>
      <c r="T72" s="37">
        <f t="shared" si="32"/>
        <v>6</v>
      </c>
      <c r="U72" s="38">
        <v>30</v>
      </c>
      <c r="V72" s="10">
        <v>6</v>
      </c>
      <c r="W72" s="39">
        <f t="shared" si="39"/>
        <v>27.272727272727273</v>
      </c>
      <c r="X72" s="10"/>
      <c r="Y72" s="10"/>
      <c r="Z72" s="10"/>
      <c r="AA72" s="10"/>
      <c r="AB72" s="10"/>
      <c r="AC72" s="14"/>
    </row>
    <row r="73" spans="1:29" x14ac:dyDescent="0.25">
      <c r="A73" s="43"/>
      <c r="B73" s="31" t="s">
        <v>84</v>
      </c>
      <c r="C73" s="32">
        <v>28</v>
      </c>
      <c r="D73" s="9">
        <v>8</v>
      </c>
      <c r="E73" s="9">
        <v>9</v>
      </c>
      <c r="F73" s="39">
        <f t="shared" si="37"/>
        <v>0.32</v>
      </c>
      <c r="G73" s="10">
        <v>2</v>
      </c>
      <c r="H73" s="39">
        <f t="shared" si="18"/>
        <v>25</v>
      </c>
      <c r="I73" s="34"/>
      <c r="J73" s="9"/>
      <c r="K73" s="9"/>
      <c r="L73" s="9"/>
      <c r="M73" s="9"/>
      <c r="N73" s="35">
        <v>0</v>
      </c>
      <c r="O73" s="10"/>
      <c r="P73" s="10"/>
      <c r="Q73" s="10"/>
      <c r="R73" s="10"/>
      <c r="S73" s="44">
        <f t="shared" si="38"/>
        <v>0</v>
      </c>
      <c r="T73" s="37">
        <f t="shared" si="32"/>
        <v>2</v>
      </c>
      <c r="U73" s="38">
        <v>30</v>
      </c>
      <c r="V73" s="10">
        <v>2</v>
      </c>
      <c r="W73" s="39">
        <f t="shared" si="39"/>
        <v>22.222222222222221</v>
      </c>
      <c r="X73" s="10"/>
      <c r="Y73" s="10"/>
      <c r="Z73" s="10"/>
      <c r="AA73" s="10"/>
      <c r="AB73" s="10"/>
      <c r="AC73" s="14"/>
    </row>
    <row r="74" spans="1:29" ht="25.5" x14ac:dyDescent="0.25">
      <c r="A74" s="75" t="s">
        <v>277</v>
      </c>
      <c r="B74" s="31" t="s">
        <v>263</v>
      </c>
      <c r="C74" s="32"/>
      <c r="D74" s="9"/>
      <c r="E74" s="9"/>
      <c r="F74" s="9"/>
      <c r="G74" s="10"/>
      <c r="H74" s="39"/>
      <c r="I74" s="34"/>
      <c r="J74" s="9"/>
      <c r="K74" s="9"/>
      <c r="L74" s="9"/>
      <c r="M74" s="9"/>
      <c r="N74" s="35"/>
      <c r="O74" s="10"/>
      <c r="P74" s="10"/>
      <c r="Q74" s="10"/>
      <c r="R74" s="10"/>
      <c r="S74" s="44"/>
      <c r="T74" s="10"/>
      <c r="U74" s="10"/>
      <c r="V74" s="10"/>
      <c r="W74" s="44"/>
      <c r="X74" s="10"/>
      <c r="Y74" s="10"/>
      <c r="Z74" s="10"/>
      <c r="AA74" s="10"/>
      <c r="AB74" s="10"/>
      <c r="AC74" s="14"/>
    </row>
    <row r="75" spans="1:29" ht="15" customHeight="1" x14ac:dyDescent="0.25">
      <c r="A75" s="43"/>
      <c r="B75" s="31" t="s">
        <v>140</v>
      </c>
      <c r="C75" s="32">
        <v>159.69999999999999</v>
      </c>
      <c r="D75" s="9">
        <v>100</v>
      </c>
      <c r="E75" s="9">
        <v>91</v>
      </c>
      <c r="F75" s="39">
        <f t="shared" ref="F75" si="40">ROUNDDOWN((E75/C75),2)</f>
        <v>0.56000000000000005</v>
      </c>
      <c r="G75" s="10">
        <v>30</v>
      </c>
      <c r="H75" s="39">
        <f t="shared" si="18"/>
        <v>30</v>
      </c>
      <c r="I75" s="34"/>
      <c r="J75" s="9"/>
      <c r="K75" s="9"/>
      <c r="L75" s="9"/>
      <c r="M75" s="9"/>
      <c r="N75" s="35">
        <v>0</v>
      </c>
      <c r="O75" s="10"/>
      <c r="P75" s="10"/>
      <c r="Q75" s="10"/>
      <c r="R75" s="10"/>
      <c r="S75" s="44">
        <f t="shared" ref="S75" si="41">SUM(N75*100/G75)</f>
        <v>0</v>
      </c>
      <c r="T75" s="37">
        <f t="shared" ref="T75" si="42">ROUNDDOWN((U75*E75/100),0)</f>
        <v>27</v>
      </c>
      <c r="U75" s="38">
        <v>30</v>
      </c>
      <c r="V75" s="10">
        <v>27</v>
      </c>
      <c r="W75" s="39">
        <f t="shared" ref="W75" si="43">SUM(V75*100/E75)</f>
        <v>29.670329670329672</v>
      </c>
      <c r="X75" s="10"/>
      <c r="Y75" s="10"/>
      <c r="Z75" s="10"/>
      <c r="AA75" s="10"/>
      <c r="AB75" s="10"/>
      <c r="AC75" s="14"/>
    </row>
    <row r="76" spans="1:29" ht="25.5" x14ac:dyDescent="0.25">
      <c r="A76" s="75" t="s">
        <v>278</v>
      </c>
      <c r="B76" s="31" t="s">
        <v>207</v>
      </c>
      <c r="C76" s="32"/>
      <c r="D76" s="9"/>
      <c r="E76" s="9"/>
      <c r="F76" s="9"/>
      <c r="G76" s="10"/>
      <c r="H76" s="39"/>
      <c r="I76" s="34"/>
      <c r="J76" s="9"/>
      <c r="K76" s="9"/>
      <c r="L76" s="9"/>
      <c r="M76" s="9"/>
      <c r="N76" s="35"/>
      <c r="O76" s="10"/>
      <c r="P76" s="10"/>
      <c r="Q76" s="10"/>
      <c r="R76" s="10"/>
      <c r="S76" s="44"/>
      <c r="T76" s="10"/>
      <c r="U76" s="10"/>
      <c r="V76" s="10"/>
      <c r="W76" s="44"/>
      <c r="X76" s="10"/>
      <c r="Y76" s="10"/>
      <c r="Z76" s="10"/>
      <c r="AA76" s="10"/>
      <c r="AB76" s="10"/>
      <c r="AC76" s="14"/>
    </row>
    <row r="77" spans="1:29" ht="25.5" x14ac:dyDescent="0.25">
      <c r="A77" s="43"/>
      <c r="B77" s="31" t="s">
        <v>46</v>
      </c>
      <c r="C77" s="80">
        <v>84.84</v>
      </c>
      <c r="D77" s="9">
        <v>25</v>
      </c>
      <c r="E77" s="9">
        <v>21</v>
      </c>
      <c r="F77" s="39">
        <f t="shared" ref="F77:F84" si="44">ROUNDDOWN((E77/C77),2)</f>
        <v>0.24</v>
      </c>
      <c r="G77" s="10">
        <v>7</v>
      </c>
      <c r="H77" s="39">
        <f t="shared" si="18"/>
        <v>28</v>
      </c>
      <c r="I77" s="34"/>
      <c r="J77" s="9"/>
      <c r="K77" s="9"/>
      <c r="L77" s="9"/>
      <c r="M77" s="9"/>
      <c r="N77" s="35">
        <v>1</v>
      </c>
      <c r="O77" s="10"/>
      <c r="P77" s="10"/>
      <c r="Q77" s="10"/>
      <c r="R77" s="10"/>
      <c r="S77" s="44">
        <f t="shared" ref="S77:S84" si="45">SUM(N77*100/G77)</f>
        <v>14.285714285714286</v>
      </c>
      <c r="T77" s="37">
        <f t="shared" ref="T77:T84" si="46">ROUNDDOWN((U77*E77/100),0)</f>
        <v>6</v>
      </c>
      <c r="U77" s="38">
        <v>30</v>
      </c>
      <c r="V77" s="10">
        <v>6</v>
      </c>
      <c r="W77" s="39">
        <f t="shared" ref="W77:W84" si="47">SUM(V77*100/E77)</f>
        <v>28.571428571428573</v>
      </c>
      <c r="X77" s="10"/>
      <c r="Y77" s="10"/>
      <c r="Z77" s="10"/>
      <c r="AA77" s="10"/>
      <c r="AB77" s="10"/>
      <c r="AC77" s="14"/>
    </row>
    <row r="78" spans="1:29" x14ac:dyDescent="0.25">
      <c r="A78" s="43"/>
      <c r="B78" s="31" t="s">
        <v>62</v>
      </c>
      <c r="C78" s="32">
        <v>36.42</v>
      </c>
      <c r="D78" s="9">
        <v>25</v>
      </c>
      <c r="E78" s="9">
        <v>21</v>
      </c>
      <c r="F78" s="39">
        <f t="shared" si="44"/>
        <v>0.56999999999999995</v>
      </c>
      <c r="G78" s="10">
        <v>6</v>
      </c>
      <c r="H78" s="39">
        <f t="shared" si="18"/>
        <v>24</v>
      </c>
      <c r="I78" s="34"/>
      <c r="J78" s="9"/>
      <c r="K78" s="9"/>
      <c r="L78" s="9"/>
      <c r="M78" s="9"/>
      <c r="N78" s="35">
        <v>0</v>
      </c>
      <c r="O78" s="10"/>
      <c r="P78" s="10"/>
      <c r="Q78" s="10"/>
      <c r="R78" s="10"/>
      <c r="S78" s="44">
        <f t="shared" si="45"/>
        <v>0</v>
      </c>
      <c r="T78" s="37">
        <f t="shared" si="46"/>
        <v>6</v>
      </c>
      <c r="U78" s="38">
        <v>30</v>
      </c>
      <c r="V78" s="10">
        <v>6</v>
      </c>
      <c r="W78" s="39">
        <f t="shared" si="47"/>
        <v>28.571428571428573</v>
      </c>
      <c r="X78" s="10"/>
      <c r="Y78" s="10"/>
      <c r="Z78" s="10"/>
      <c r="AA78" s="10"/>
      <c r="AB78" s="10"/>
      <c r="AC78" s="14"/>
    </row>
    <row r="79" spans="1:29" ht="25.5" x14ac:dyDescent="0.25">
      <c r="A79" s="43"/>
      <c r="B79" s="31" t="s">
        <v>61</v>
      </c>
      <c r="C79" s="80" t="s">
        <v>206</v>
      </c>
      <c r="D79" s="9">
        <v>23</v>
      </c>
      <c r="E79" s="9">
        <v>22</v>
      </c>
      <c r="F79" s="39">
        <f t="shared" si="44"/>
        <v>0.8</v>
      </c>
      <c r="G79" s="10">
        <v>6</v>
      </c>
      <c r="H79" s="39">
        <f t="shared" si="18"/>
        <v>26.086956521739129</v>
      </c>
      <c r="I79" s="34"/>
      <c r="J79" s="9"/>
      <c r="K79" s="9"/>
      <c r="L79" s="9"/>
      <c r="M79" s="9"/>
      <c r="N79" s="35">
        <v>5</v>
      </c>
      <c r="O79" s="10"/>
      <c r="P79" s="10"/>
      <c r="Q79" s="10"/>
      <c r="R79" s="10"/>
      <c r="S79" s="44">
        <f t="shared" si="45"/>
        <v>83.333333333333329</v>
      </c>
      <c r="T79" s="37">
        <f t="shared" si="46"/>
        <v>6</v>
      </c>
      <c r="U79" s="38">
        <v>30</v>
      </c>
      <c r="V79" s="10">
        <v>6</v>
      </c>
      <c r="W79" s="39">
        <f t="shared" si="47"/>
        <v>27.272727272727273</v>
      </c>
      <c r="X79" s="10"/>
      <c r="Y79" s="10"/>
      <c r="Z79" s="10"/>
      <c r="AA79" s="10"/>
      <c r="AB79" s="10"/>
      <c r="AC79" s="14"/>
    </row>
    <row r="80" spans="1:29" x14ac:dyDescent="0.25">
      <c r="A80" s="43"/>
      <c r="B80" s="31" t="s">
        <v>63</v>
      </c>
      <c r="C80" s="32">
        <v>28.34</v>
      </c>
      <c r="D80" s="9">
        <v>43</v>
      </c>
      <c r="E80" s="9">
        <v>43</v>
      </c>
      <c r="F80" s="39">
        <f t="shared" si="44"/>
        <v>1.51</v>
      </c>
      <c r="G80" s="10">
        <v>12</v>
      </c>
      <c r="H80" s="39">
        <f t="shared" si="18"/>
        <v>27.906976744186046</v>
      </c>
      <c r="I80" s="34"/>
      <c r="J80" s="9"/>
      <c r="K80" s="9"/>
      <c r="L80" s="9"/>
      <c r="M80" s="9"/>
      <c r="N80" s="35">
        <v>1</v>
      </c>
      <c r="O80" s="10"/>
      <c r="P80" s="10"/>
      <c r="Q80" s="10"/>
      <c r="R80" s="10"/>
      <c r="S80" s="44">
        <f t="shared" si="45"/>
        <v>8.3333333333333339</v>
      </c>
      <c r="T80" s="37">
        <f t="shared" si="46"/>
        <v>12</v>
      </c>
      <c r="U80" s="38">
        <v>30</v>
      </c>
      <c r="V80" s="10">
        <v>12</v>
      </c>
      <c r="W80" s="39">
        <f t="shared" si="47"/>
        <v>27.906976744186046</v>
      </c>
      <c r="X80" s="10"/>
      <c r="Y80" s="10"/>
      <c r="Z80" s="10"/>
      <c r="AA80" s="10"/>
      <c r="AB80" s="10"/>
      <c r="AC80" s="14"/>
    </row>
    <row r="81" spans="1:29" x14ac:dyDescent="0.25">
      <c r="A81" s="43"/>
      <c r="B81" s="31" t="s">
        <v>47</v>
      </c>
      <c r="C81" s="32">
        <v>42.73</v>
      </c>
      <c r="D81" s="9">
        <v>12</v>
      </c>
      <c r="E81" s="9">
        <v>21</v>
      </c>
      <c r="F81" s="39">
        <f t="shared" si="44"/>
        <v>0.49</v>
      </c>
      <c r="G81" s="10">
        <v>3</v>
      </c>
      <c r="H81" s="39">
        <f t="shared" si="18"/>
        <v>25</v>
      </c>
      <c r="I81" s="34"/>
      <c r="J81" s="9"/>
      <c r="K81" s="9"/>
      <c r="L81" s="9"/>
      <c r="M81" s="9"/>
      <c r="N81" s="35">
        <v>0</v>
      </c>
      <c r="O81" s="10"/>
      <c r="P81" s="10"/>
      <c r="Q81" s="10"/>
      <c r="R81" s="10"/>
      <c r="S81" s="44">
        <f t="shared" si="45"/>
        <v>0</v>
      </c>
      <c r="T81" s="37">
        <f t="shared" si="46"/>
        <v>6</v>
      </c>
      <c r="U81" s="38">
        <v>30</v>
      </c>
      <c r="V81" s="10">
        <v>6</v>
      </c>
      <c r="W81" s="39">
        <f t="shared" si="47"/>
        <v>28.571428571428573</v>
      </c>
      <c r="X81" s="10"/>
      <c r="Y81" s="10"/>
      <c r="Z81" s="10"/>
      <c r="AA81" s="10"/>
      <c r="AB81" s="10"/>
      <c r="AC81" s="14"/>
    </row>
    <row r="82" spans="1:29" x14ac:dyDescent="0.25">
      <c r="A82" s="43"/>
      <c r="B82" s="31" t="s">
        <v>48</v>
      </c>
      <c r="C82" s="32">
        <v>53.85</v>
      </c>
      <c r="D82" s="9">
        <v>52</v>
      </c>
      <c r="E82" s="9">
        <v>50</v>
      </c>
      <c r="F82" s="39">
        <f t="shared" si="44"/>
        <v>0.92</v>
      </c>
      <c r="G82" s="10">
        <v>15</v>
      </c>
      <c r="H82" s="39">
        <f t="shared" si="18"/>
        <v>28.846153846153847</v>
      </c>
      <c r="I82" s="34"/>
      <c r="J82" s="9"/>
      <c r="K82" s="9"/>
      <c r="L82" s="9"/>
      <c r="M82" s="9"/>
      <c r="N82" s="35">
        <v>1</v>
      </c>
      <c r="O82" s="10"/>
      <c r="P82" s="10"/>
      <c r="Q82" s="10"/>
      <c r="R82" s="10"/>
      <c r="S82" s="44">
        <f t="shared" si="45"/>
        <v>6.666666666666667</v>
      </c>
      <c r="T82" s="37">
        <f t="shared" si="46"/>
        <v>15</v>
      </c>
      <c r="U82" s="38">
        <v>30</v>
      </c>
      <c r="V82" s="10">
        <v>15</v>
      </c>
      <c r="W82" s="39">
        <f t="shared" si="47"/>
        <v>30</v>
      </c>
      <c r="X82" s="10"/>
      <c r="Y82" s="10"/>
      <c r="Z82" s="10"/>
      <c r="AA82" s="10"/>
      <c r="AB82" s="10"/>
      <c r="AC82" s="14"/>
    </row>
    <row r="83" spans="1:29" ht="25.5" x14ac:dyDescent="0.25">
      <c r="A83" s="43"/>
      <c r="B83" s="31" t="s">
        <v>113</v>
      </c>
      <c r="C83" s="32">
        <v>43.03</v>
      </c>
      <c r="D83" s="9">
        <v>33</v>
      </c>
      <c r="E83" s="9">
        <v>38</v>
      </c>
      <c r="F83" s="39">
        <f t="shared" si="44"/>
        <v>0.88</v>
      </c>
      <c r="G83" s="10">
        <v>9</v>
      </c>
      <c r="H83" s="39">
        <f t="shared" si="18"/>
        <v>27.272727272727273</v>
      </c>
      <c r="I83" s="34"/>
      <c r="J83" s="9"/>
      <c r="K83" s="9"/>
      <c r="L83" s="9"/>
      <c r="M83" s="9"/>
      <c r="N83" s="35">
        <v>2</v>
      </c>
      <c r="O83" s="10"/>
      <c r="P83" s="10"/>
      <c r="Q83" s="10"/>
      <c r="R83" s="10"/>
      <c r="S83" s="44">
        <f t="shared" si="45"/>
        <v>22.222222222222221</v>
      </c>
      <c r="T83" s="37">
        <f t="shared" si="46"/>
        <v>11</v>
      </c>
      <c r="U83" s="38">
        <v>30</v>
      </c>
      <c r="V83" s="10">
        <v>11</v>
      </c>
      <c r="W83" s="39">
        <f t="shared" si="47"/>
        <v>28.94736842105263</v>
      </c>
      <c r="X83" s="10"/>
      <c r="Y83" s="10"/>
      <c r="Z83" s="10"/>
      <c r="AA83" s="10"/>
      <c r="AB83" s="10"/>
      <c r="AC83" s="14"/>
    </row>
    <row r="84" spans="1:29" x14ac:dyDescent="0.25">
      <c r="A84" s="43"/>
      <c r="B84" s="31" t="s">
        <v>90</v>
      </c>
      <c r="C84" s="32">
        <v>39.369999999999997</v>
      </c>
      <c r="D84" s="9">
        <v>23</v>
      </c>
      <c r="E84" s="9">
        <v>21</v>
      </c>
      <c r="F84" s="39">
        <f t="shared" si="44"/>
        <v>0.53</v>
      </c>
      <c r="G84" s="10">
        <v>6</v>
      </c>
      <c r="H84" s="39">
        <f t="shared" si="18"/>
        <v>26.086956521739129</v>
      </c>
      <c r="I84" s="34"/>
      <c r="J84" s="9"/>
      <c r="K84" s="9"/>
      <c r="L84" s="9"/>
      <c r="M84" s="9"/>
      <c r="N84" s="35">
        <v>2</v>
      </c>
      <c r="O84" s="10"/>
      <c r="P84" s="10"/>
      <c r="Q84" s="10"/>
      <c r="R84" s="10"/>
      <c r="S84" s="44">
        <f t="shared" si="45"/>
        <v>33.333333333333336</v>
      </c>
      <c r="T84" s="37">
        <f t="shared" si="46"/>
        <v>6</v>
      </c>
      <c r="U84" s="38">
        <v>30</v>
      </c>
      <c r="V84" s="10">
        <v>6</v>
      </c>
      <c r="W84" s="39">
        <f t="shared" si="47"/>
        <v>28.571428571428573</v>
      </c>
      <c r="X84" s="10"/>
      <c r="Y84" s="10"/>
      <c r="Z84" s="10"/>
      <c r="AA84" s="10"/>
      <c r="AB84" s="10"/>
      <c r="AC84" s="14"/>
    </row>
    <row r="85" spans="1:29" ht="25.5" x14ac:dyDescent="0.25">
      <c r="A85" s="75" t="s">
        <v>279</v>
      </c>
      <c r="B85" s="31" t="s">
        <v>118</v>
      </c>
      <c r="C85" s="32"/>
      <c r="D85" s="9"/>
      <c r="E85" s="9"/>
      <c r="F85" s="9"/>
      <c r="G85" s="10"/>
      <c r="H85" s="39"/>
      <c r="I85" s="34"/>
      <c r="J85" s="9"/>
      <c r="K85" s="9"/>
      <c r="L85" s="9"/>
      <c r="M85" s="9"/>
      <c r="N85" s="35"/>
      <c r="O85" s="10"/>
      <c r="P85" s="10"/>
      <c r="Q85" s="10"/>
      <c r="R85" s="10"/>
      <c r="S85" s="44"/>
      <c r="T85" s="10"/>
      <c r="U85" s="10"/>
      <c r="V85" s="10"/>
      <c r="W85" s="44"/>
      <c r="X85" s="10"/>
      <c r="Y85" s="10"/>
      <c r="Z85" s="10"/>
      <c r="AA85" s="10"/>
      <c r="AB85" s="10"/>
      <c r="AC85" s="14"/>
    </row>
    <row r="86" spans="1:29" ht="25.5" x14ac:dyDescent="0.25">
      <c r="A86" s="43"/>
      <c r="B86" s="31" t="s">
        <v>55</v>
      </c>
      <c r="C86" s="32">
        <v>15.31</v>
      </c>
      <c r="D86" s="9">
        <v>9</v>
      </c>
      <c r="E86" s="9">
        <v>10</v>
      </c>
      <c r="F86" s="39">
        <f>ROUNDDOWN((E86/C86),2)</f>
        <v>0.65</v>
      </c>
      <c r="G86" s="10">
        <v>2</v>
      </c>
      <c r="H86" s="39">
        <f t="shared" si="18"/>
        <v>22.222222222222221</v>
      </c>
      <c r="I86" s="34"/>
      <c r="J86" s="9"/>
      <c r="K86" s="9"/>
      <c r="L86" s="9"/>
      <c r="M86" s="9"/>
      <c r="N86" s="35">
        <v>1</v>
      </c>
      <c r="O86" s="10"/>
      <c r="P86" s="10"/>
      <c r="Q86" s="10"/>
      <c r="R86" s="10"/>
      <c r="S86" s="44">
        <f t="shared" ref="S86:S91" si="48">SUM(N86*100/G86)</f>
        <v>50</v>
      </c>
      <c r="T86" s="37">
        <f t="shared" ref="T86:T107" si="49">ROUNDDOWN((U86*E86/100),0)</f>
        <v>3</v>
      </c>
      <c r="U86" s="38">
        <v>30</v>
      </c>
      <c r="V86" s="10">
        <v>3</v>
      </c>
      <c r="W86" s="39">
        <f t="shared" ref="W86:W95" si="50">SUM(V86*100/E86)</f>
        <v>30</v>
      </c>
      <c r="X86" s="10"/>
      <c r="Y86" s="10"/>
      <c r="Z86" s="10"/>
      <c r="AA86" s="10"/>
      <c r="AB86" s="10"/>
      <c r="AC86" s="14"/>
    </row>
    <row r="87" spans="1:29" ht="25.5" x14ac:dyDescent="0.25">
      <c r="A87" s="43"/>
      <c r="B87" s="31" t="s">
        <v>56</v>
      </c>
      <c r="C87" s="32">
        <v>17.41</v>
      </c>
      <c r="D87" s="9">
        <v>11</v>
      </c>
      <c r="E87" s="9">
        <v>11</v>
      </c>
      <c r="F87" s="39">
        <f>ROUNDDOWN((E87/C87),2)</f>
        <v>0.63</v>
      </c>
      <c r="G87" s="10">
        <v>3</v>
      </c>
      <c r="H87" s="39">
        <f t="shared" si="18"/>
        <v>27.272727272727273</v>
      </c>
      <c r="I87" s="34"/>
      <c r="J87" s="9"/>
      <c r="K87" s="9"/>
      <c r="L87" s="9"/>
      <c r="M87" s="9"/>
      <c r="N87" s="35">
        <v>0</v>
      </c>
      <c r="O87" s="10"/>
      <c r="P87" s="10"/>
      <c r="Q87" s="10"/>
      <c r="R87" s="10"/>
      <c r="S87" s="44">
        <f t="shared" si="48"/>
        <v>0</v>
      </c>
      <c r="T87" s="37">
        <f t="shared" si="49"/>
        <v>3</v>
      </c>
      <c r="U87" s="38">
        <v>30</v>
      </c>
      <c r="V87" s="10">
        <v>3</v>
      </c>
      <c r="W87" s="39">
        <f t="shared" si="50"/>
        <v>27.272727272727273</v>
      </c>
      <c r="X87" s="10"/>
      <c r="Y87" s="10"/>
      <c r="Z87" s="10"/>
      <c r="AA87" s="10"/>
      <c r="AB87" s="10"/>
      <c r="AC87" s="14"/>
    </row>
    <row r="88" spans="1:29" x14ac:dyDescent="0.25">
      <c r="A88" s="43"/>
      <c r="B88" s="31" t="s">
        <v>72</v>
      </c>
      <c r="C88" s="32">
        <v>15.33</v>
      </c>
      <c r="D88" s="9">
        <v>12</v>
      </c>
      <c r="E88" s="9">
        <v>12</v>
      </c>
      <c r="F88" s="39">
        <f>ROUNDDOWN((E88/C88),2)</f>
        <v>0.78</v>
      </c>
      <c r="G88" s="10">
        <v>3</v>
      </c>
      <c r="H88" s="39">
        <f t="shared" si="18"/>
        <v>25</v>
      </c>
      <c r="I88" s="34"/>
      <c r="J88" s="9"/>
      <c r="K88" s="9"/>
      <c r="L88" s="9"/>
      <c r="M88" s="9"/>
      <c r="N88" s="35">
        <v>0</v>
      </c>
      <c r="O88" s="10"/>
      <c r="P88" s="10"/>
      <c r="Q88" s="10"/>
      <c r="R88" s="10"/>
      <c r="S88" s="44">
        <f t="shared" si="48"/>
        <v>0</v>
      </c>
      <c r="T88" s="37">
        <f t="shared" si="49"/>
        <v>3</v>
      </c>
      <c r="U88" s="38">
        <v>30</v>
      </c>
      <c r="V88" s="10">
        <v>3</v>
      </c>
      <c r="W88" s="39">
        <f t="shared" si="50"/>
        <v>25</v>
      </c>
      <c r="X88" s="10"/>
      <c r="Y88" s="10"/>
      <c r="Z88" s="10"/>
      <c r="AA88" s="10"/>
      <c r="AB88" s="10"/>
      <c r="AC88" s="14"/>
    </row>
    <row r="89" spans="1:29" x14ac:dyDescent="0.25">
      <c r="A89" s="43"/>
      <c r="B89" s="31" t="s">
        <v>57</v>
      </c>
      <c r="C89" s="32">
        <v>41.76</v>
      </c>
      <c r="D89" s="9">
        <v>23</v>
      </c>
      <c r="E89" s="9">
        <v>23</v>
      </c>
      <c r="F89" s="39">
        <f t="shared" ref="F89:F91" si="51">ROUNDDOWN((E89/C89),2)</f>
        <v>0.55000000000000004</v>
      </c>
      <c r="G89" s="10">
        <v>6</v>
      </c>
      <c r="H89" s="39">
        <f t="shared" si="18"/>
        <v>26.086956521739129</v>
      </c>
      <c r="I89" s="34"/>
      <c r="J89" s="9"/>
      <c r="K89" s="9"/>
      <c r="L89" s="9"/>
      <c r="M89" s="9"/>
      <c r="N89" s="35">
        <v>0</v>
      </c>
      <c r="O89" s="10"/>
      <c r="P89" s="10"/>
      <c r="Q89" s="10"/>
      <c r="R89" s="10"/>
      <c r="S89" s="44">
        <f t="shared" si="48"/>
        <v>0</v>
      </c>
      <c r="T89" s="37">
        <f t="shared" si="49"/>
        <v>6</v>
      </c>
      <c r="U89" s="38">
        <v>30</v>
      </c>
      <c r="V89" s="10">
        <v>6</v>
      </c>
      <c r="W89" s="39">
        <f t="shared" si="50"/>
        <v>26.086956521739129</v>
      </c>
      <c r="X89" s="10"/>
      <c r="Y89" s="10"/>
      <c r="Z89" s="10"/>
      <c r="AA89" s="10"/>
      <c r="AB89" s="10"/>
      <c r="AC89" s="14"/>
    </row>
    <row r="90" spans="1:29" x14ac:dyDescent="0.25">
      <c r="A90" s="43"/>
      <c r="B90" s="31" t="s">
        <v>58</v>
      </c>
      <c r="C90" s="32">
        <v>24.02</v>
      </c>
      <c r="D90" s="9">
        <v>16</v>
      </c>
      <c r="E90" s="9">
        <v>16</v>
      </c>
      <c r="F90" s="39">
        <f t="shared" si="51"/>
        <v>0.66</v>
      </c>
      <c r="G90" s="10">
        <v>4</v>
      </c>
      <c r="H90" s="39">
        <f t="shared" si="18"/>
        <v>25</v>
      </c>
      <c r="I90" s="34"/>
      <c r="J90" s="9"/>
      <c r="K90" s="9"/>
      <c r="L90" s="9"/>
      <c r="M90" s="9"/>
      <c r="N90" s="35">
        <v>0</v>
      </c>
      <c r="O90" s="10"/>
      <c r="P90" s="10"/>
      <c r="Q90" s="10"/>
      <c r="R90" s="10"/>
      <c r="S90" s="44">
        <f t="shared" si="48"/>
        <v>0</v>
      </c>
      <c r="T90" s="37">
        <f t="shared" si="49"/>
        <v>4</v>
      </c>
      <c r="U90" s="38">
        <v>30</v>
      </c>
      <c r="V90" s="10">
        <v>4</v>
      </c>
      <c r="W90" s="39">
        <f t="shared" si="50"/>
        <v>25</v>
      </c>
      <c r="X90" s="10"/>
      <c r="Y90" s="10"/>
      <c r="Z90" s="10"/>
      <c r="AA90" s="10"/>
      <c r="AB90" s="10"/>
      <c r="AC90" s="14"/>
    </row>
    <row r="91" spans="1:29" x14ac:dyDescent="0.25">
      <c r="A91" s="43"/>
      <c r="B91" s="31" t="s">
        <v>50</v>
      </c>
      <c r="C91" s="32">
        <v>25.84</v>
      </c>
      <c r="D91" s="9">
        <v>26</v>
      </c>
      <c r="E91" s="9">
        <v>25</v>
      </c>
      <c r="F91" s="39">
        <f t="shared" si="51"/>
        <v>0.96</v>
      </c>
      <c r="G91" s="10">
        <v>7</v>
      </c>
      <c r="H91" s="39">
        <f t="shared" si="18"/>
        <v>26.923076923076923</v>
      </c>
      <c r="I91" s="34"/>
      <c r="J91" s="9"/>
      <c r="K91" s="9"/>
      <c r="L91" s="9"/>
      <c r="M91" s="9"/>
      <c r="N91" s="35">
        <v>0</v>
      </c>
      <c r="O91" s="10"/>
      <c r="P91" s="10"/>
      <c r="Q91" s="10"/>
      <c r="R91" s="10"/>
      <c r="S91" s="44">
        <f t="shared" si="48"/>
        <v>0</v>
      </c>
      <c r="T91" s="37">
        <f t="shared" si="49"/>
        <v>7</v>
      </c>
      <c r="U91" s="38">
        <v>30</v>
      </c>
      <c r="V91" s="10">
        <v>7</v>
      </c>
      <c r="W91" s="39">
        <f t="shared" si="50"/>
        <v>28</v>
      </c>
      <c r="X91" s="10"/>
      <c r="Y91" s="10"/>
      <c r="Z91" s="10"/>
      <c r="AA91" s="10"/>
      <c r="AB91" s="10"/>
      <c r="AC91" s="14"/>
    </row>
    <row r="92" spans="1:29" x14ac:dyDescent="0.25">
      <c r="A92" s="43"/>
      <c r="B92" s="31" t="s">
        <v>76</v>
      </c>
      <c r="C92" s="32">
        <v>11.37</v>
      </c>
      <c r="D92" s="9">
        <v>12</v>
      </c>
      <c r="E92" s="9">
        <v>11</v>
      </c>
      <c r="F92" s="39">
        <f>ROUNDDOWN((E92/C92),2)</f>
        <v>0.96</v>
      </c>
      <c r="G92" s="10">
        <v>3</v>
      </c>
      <c r="H92" s="39">
        <f t="shared" si="18"/>
        <v>25</v>
      </c>
      <c r="I92" s="34"/>
      <c r="J92" s="9"/>
      <c r="K92" s="9"/>
      <c r="L92" s="9"/>
      <c r="M92" s="9"/>
      <c r="N92" s="35">
        <v>0</v>
      </c>
      <c r="O92" s="10"/>
      <c r="P92" s="10"/>
      <c r="Q92" s="10"/>
      <c r="R92" s="10"/>
      <c r="S92" s="44">
        <f>SUM(N92*100/G92)</f>
        <v>0</v>
      </c>
      <c r="T92" s="37">
        <f t="shared" si="49"/>
        <v>3</v>
      </c>
      <c r="U92" s="38">
        <v>30</v>
      </c>
      <c r="V92" s="10">
        <v>3</v>
      </c>
      <c r="W92" s="39">
        <f t="shared" si="50"/>
        <v>27.272727272727273</v>
      </c>
      <c r="X92" s="10"/>
      <c r="Y92" s="10"/>
      <c r="Z92" s="10"/>
      <c r="AA92" s="10"/>
      <c r="AB92" s="10"/>
      <c r="AC92" s="14"/>
    </row>
    <row r="93" spans="1:29" ht="25.5" x14ac:dyDescent="0.25">
      <c r="A93" s="75" t="s">
        <v>280</v>
      </c>
      <c r="B93" s="31" t="s">
        <v>105</v>
      </c>
      <c r="C93" s="32"/>
      <c r="D93" s="9"/>
      <c r="E93" s="9"/>
      <c r="F93" s="39"/>
      <c r="G93" s="10"/>
      <c r="H93" s="39"/>
      <c r="I93" s="34"/>
      <c r="J93" s="9"/>
      <c r="K93" s="9"/>
      <c r="L93" s="9"/>
      <c r="M93" s="9"/>
      <c r="N93" s="35"/>
      <c r="O93" s="10"/>
      <c r="P93" s="10"/>
      <c r="Q93" s="10"/>
      <c r="R93" s="10"/>
      <c r="S93" s="44"/>
      <c r="T93" s="37"/>
      <c r="U93" s="38"/>
      <c r="V93" s="10"/>
      <c r="W93" s="39"/>
      <c r="X93" s="10"/>
      <c r="Y93" s="10"/>
      <c r="Z93" s="10"/>
      <c r="AA93" s="10"/>
      <c r="AB93" s="10"/>
      <c r="AC93" s="14"/>
    </row>
    <row r="94" spans="1:29" x14ac:dyDescent="0.25">
      <c r="A94" s="43"/>
      <c r="B94" s="31" t="s">
        <v>77</v>
      </c>
      <c r="C94" s="32">
        <v>20.64</v>
      </c>
      <c r="D94" s="9">
        <v>1</v>
      </c>
      <c r="E94" s="9">
        <v>4</v>
      </c>
      <c r="F94" s="32">
        <f t="shared" ref="F94:F95" si="52">ROUNDDOWN((E94/C94),2)</f>
        <v>0.19</v>
      </c>
      <c r="G94" s="10">
        <v>0</v>
      </c>
      <c r="H94" s="39">
        <f>SUM(G94*100/D94)</f>
        <v>0</v>
      </c>
      <c r="I94" s="34"/>
      <c r="J94" s="9"/>
      <c r="K94" s="9"/>
      <c r="L94" s="9"/>
      <c r="M94" s="9"/>
      <c r="N94" s="35">
        <v>0</v>
      </c>
      <c r="O94" s="10"/>
      <c r="P94" s="10"/>
      <c r="Q94" s="10"/>
      <c r="R94" s="10"/>
      <c r="S94" s="44">
        <v>0</v>
      </c>
      <c r="T94" s="37">
        <f t="shared" si="49"/>
        <v>1</v>
      </c>
      <c r="U94" s="38">
        <v>30</v>
      </c>
      <c r="V94" s="10">
        <v>1</v>
      </c>
      <c r="W94" s="39">
        <f t="shared" si="50"/>
        <v>25</v>
      </c>
      <c r="X94" s="10"/>
      <c r="Y94" s="10"/>
      <c r="Z94" s="10"/>
      <c r="AA94" s="10"/>
      <c r="AB94" s="10"/>
      <c r="AC94" s="14"/>
    </row>
    <row r="95" spans="1:29" x14ac:dyDescent="0.25">
      <c r="A95" s="43"/>
      <c r="B95" s="31" t="s">
        <v>24</v>
      </c>
      <c r="C95" s="32">
        <v>49.08</v>
      </c>
      <c r="D95" s="9">
        <v>3</v>
      </c>
      <c r="E95" s="9">
        <v>4</v>
      </c>
      <c r="F95" s="32">
        <f t="shared" si="52"/>
        <v>0.08</v>
      </c>
      <c r="G95" s="10">
        <v>0</v>
      </c>
      <c r="H95" s="39">
        <f>SUM(G95*100/D95)</f>
        <v>0</v>
      </c>
      <c r="I95" s="34"/>
      <c r="J95" s="9"/>
      <c r="K95" s="9"/>
      <c r="L95" s="9"/>
      <c r="M95" s="9"/>
      <c r="N95" s="35">
        <v>0</v>
      </c>
      <c r="O95" s="10"/>
      <c r="P95" s="10"/>
      <c r="Q95" s="10"/>
      <c r="R95" s="10"/>
      <c r="S95" s="44">
        <v>0</v>
      </c>
      <c r="T95" s="37">
        <f t="shared" ref="T95" si="53">ROUNDDOWN((U95*E95/100),0)</f>
        <v>1</v>
      </c>
      <c r="U95" s="38">
        <v>30</v>
      </c>
      <c r="V95" s="10">
        <v>1</v>
      </c>
      <c r="W95" s="39">
        <f t="shared" si="50"/>
        <v>25</v>
      </c>
      <c r="X95" s="10"/>
      <c r="Y95" s="10"/>
      <c r="Z95" s="10"/>
      <c r="AA95" s="10"/>
      <c r="AB95" s="10"/>
      <c r="AC95" s="14"/>
    </row>
    <row r="96" spans="1:29" ht="25.5" x14ac:dyDescent="0.25">
      <c r="A96" s="75" t="s">
        <v>281</v>
      </c>
      <c r="B96" s="31" t="s">
        <v>114</v>
      </c>
      <c r="C96" s="32"/>
      <c r="D96" s="9"/>
      <c r="E96" s="9"/>
      <c r="F96" s="9"/>
      <c r="G96" s="10"/>
      <c r="H96" s="39"/>
      <c r="I96" s="34"/>
      <c r="J96" s="9"/>
      <c r="K96" s="9"/>
      <c r="L96" s="9"/>
      <c r="M96" s="9"/>
      <c r="N96" s="35"/>
      <c r="O96" s="10"/>
      <c r="P96" s="10"/>
      <c r="Q96" s="10"/>
      <c r="R96" s="10"/>
      <c r="S96" s="44"/>
      <c r="T96" s="10"/>
      <c r="U96" s="10"/>
      <c r="V96" s="10"/>
      <c r="W96" s="44"/>
      <c r="X96" s="10"/>
      <c r="Y96" s="10"/>
      <c r="Z96" s="10"/>
      <c r="AA96" s="10"/>
      <c r="AB96" s="10"/>
      <c r="AC96" s="14"/>
    </row>
    <row r="97" spans="1:29" x14ac:dyDescent="0.25">
      <c r="A97" s="43"/>
      <c r="B97" s="31" t="s">
        <v>89</v>
      </c>
      <c r="C97" s="32">
        <v>39.9</v>
      </c>
      <c r="D97" s="9">
        <v>34</v>
      </c>
      <c r="E97" s="9">
        <v>52</v>
      </c>
      <c r="F97" s="39">
        <f t="shared" ref="F97" si="54">ROUNDDOWN((E97/C97),2)</f>
        <v>1.3</v>
      </c>
      <c r="G97" s="10">
        <v>10</v>
      </c>
      <c r="H97" s="39">
        <f t="shared" si="18"/>
        <v>29.411764705882351</v>
      </c>
      <c r="I97" s="34"/>
      <c r="J97" s="9"/>
      <c r="K97" s="9"/>
      <c r="L97" s="9"/>
      <c r="M97" s="9"/>
      <c r="N97" s="35">
        <v>0</v>
      </c>
      <c r="O97" s="10"/>
      <c r="P97" s="10"/>
      <c r="Q97" s="10"/>
      <c r="R97" s="10"/>
      <c r="S97" s="44">
        <f t="shared" ref="S97" si="55">SUM(N97*100/G97)</f>
        <v>0</v>
      </c>
      <c r="T97" s="37">
        <f t="shared" si="49"/>
        <v>15</v>
      </c>
      <c r="U97" s="38">
        <v>30</v>
      </c>
      <c r="V97" s="10">
        <v>15</v>
      </c>
      <c r="W97" s="39">
        <f t="shared" ref="W97" si="56">SUM(V97*100/E97)</f>
        <v>28.846153846153847</v>
      </c>
      <c r="X97" s="10"/>
      <c r="Y97" s="10"/>
      <c r="Z97" s="10"/>
      <c r="AA97" s="10"/>
      <c r="AB97" s="10"/>
      <c r="AC97" s="14"/>
    </row>
    <row r="98" spans="1:29" ht="25.5" x14ac:dyDescent="0.25">
      <c r="A98" s="75" t="s">
        <v>282</v>
      </c>
      <c r="B98" s="31" t="s">
        <v>172</v>
      </c>
      <c r="C98" s="32"/>
      <c r="D98" s="9"/>
      <c r="E98" s="9"/>
      <c r="F98" s="9"/>
      <c r="G98" s="10"/>
      <c r="H98" s="39"/>
      <c r="I98" s="34"/>
      <c r="J98" s="9"/>
      <c r="K98" s="9"/>
      <c r="L98" s="9"/>
      <c r="M98" s="9"/>
      <c r="N98" s="35"/>
      <c r="O98" s="10"/>
      <c r="P98" s="10"/>
      <c r="Q98" s="10"/>
      <c r="R98" s="10"/>
      <c r="S98" s="44"/>
      <c r="T98" s="10"/>
      <c r="U98" s="10"/>
      <c r="V98" s="10"/>
      <c r="W98" s="44"/>
      <c r="X98" s="10"/>
      <c r="Y98" s="10"/>
      <c r="Z98" s="10"/>
      <c r="AA98" s="10"/>
      <c r="AB98" s="10"/>
      <c r="AC98" s="14"/>
    </row>
    <row r="99" spans="1:29" x14ac:dyDescent="0.25">
      <c r="A99" s="43"/>
      <c r="B99" s="31" t="s">
        <v>83</v>
      </c>
      <c r="C99" s="32">
        <v>31.71</v>
      </c>
      <c r="D99" s="9">
        <v>10</v>
      </c>
      <c r="E99" s="9">
        <v>10</v>
      </c>
      <c r="F99" s="39">
        <f t="shared" ref="F99" si="57">ROUNDDOWN((E99/C99),2)</f>
        <v>0.31</v>
      </c>
      <c r="G99" s="10">
        <v>3</v>
      </c>
      <c r="H99" s="39">
        <f t="shared" si="18"/>
        <v>30</v>
      </c>
      <c r="I99" s="34"/>
      <c r="J99" s="9"/>
      <c r="K99" s="9"/>
      <c r="L99" s="9"/>
      <c r="M99" s="9"/>
      <c r="N99" s="35">
        <v>0</v>
      </c>
      <c r="O99" s="10"/>
      <c r="P99" s="10"/>
      <c r="Q99" s="10"/>
      <c r="R99" s="10"/>
      <c r="S99" s="44">
        <f t="shared" ref="S99" si="58">SUM(N99*100/G99)</f>
        <v>0</v>
      </c>
      <c r="T99" s="37">
        <f t="shared" si="49"/>
        <v>3</v>
      </c>
      <c r="U99" s="38">
        <v>30</v>
      </c>
      <c r="V99" s="10">
        <v>3</v>
      </c>
      <c r="W99" s="39">
        <f t="shared" ref="W99" si="59">SUM(V99*100/E99)</f>
        <v>30</v>
      </c>
      <c r="X99" s="10"/>
      <c r="Y99" s="10"/>
      <c r="Z99" s="10"/>
      <c r="AA99" s="10"/>
      <c r="AB99" s="10"/>
      <c r="AC99" s="14"/>
    </row>
    <row r="100" spans="1:29" ht="25.5" x14ac:dyDescent="0.25">
      <c r="A100" s="75" t="s">
        <v>283</v>
      </c>
      <c r="B100" s="31" t="s">
        <v>107</v>
      </c>
      <c r="C100" s="32"/>
      <c r="D100" s="9"/>
      <c r="E100" s="9"/>
      <c r="F100" s="9"/>
      <c r="G100" s="10"/>
      <c r="H100" s="39"/>
      <c r="I100" s="34"/>
      <c r="J100" s="9"/>
      <c r="K100" s="9"/>
      <c r="L100" s="9"/>
      <c r="M100" s="9"/>
      <c r="N100" s="35"/>
      <c r="O100" s="10"/>
      <c r="P100" s="10"/>
      <c r="Q100" s="10"/>
      <c r="R100" s="10"/>
      <c r="S100" s="44"/>
      <c r="T100" s="10"/>
      <c r="U100" s="10"/>
      <c r="V100" s="10"/>
      <c r="W100" s="44"/>
      <c r="X100" s="10"/>
      <c r="Y100" s="10"/>
      <c r="Z100" s="10"/>
      <c r="AA100" s="10"/>
      <c r="AB100" s="10"/>
      <c r="AC100" s="14"/>
    </row>
    <row r="101" spans="1:29" x14ac:dyDescent="0.25">
      <c r="A101" s="43"/>
      <c r="B101" s="31" t="s">
        <v>59</v>
      </c>
      <c r="C101" s="32">
        <v>85.62</v>
      </c>
      <c r="D101" s="9">
        <v>26</v>
      </c>
      <c r="E101" s="9">
        <v>29</v>
      </c>
      <c r="F101" s="39">
        <f t="shared" ref="F101:F102" si="60">ROUNDDOWN((E101/C101),2)</f>
        <v>0.33</v>
      </c>
      <c r="G101" s="10">
        <v>7</v>
      </c>
      <c r="H101" s="39">
        <f t="shared" si="18"/>
        <v>26.923076923076923</v>
      </c>
      <c r="I101" s="34"/>
      <c r="J101" s="9"/>
      <c r="K101" s="9"/>
      <c r="L101" s="9"/>
      <c r="M101" s="9"/>
      <c r="N101" s="35">
        <v>0</v>
      </c>
      <c r="O101" s="10"/>
      <c r="P101" s="10"/>
      <c r="Q101" s="10"/>
      <c r="R101" s="10"/>
      <c r="S101" s="44">
        <f t="shared" ref="S101:S102" si="61">SUM(N101*100/G101)</f>
        <v>0</v>
      </c>
      <c r="T101" s="37">
        <f t="shared" si="49"/>
        <v>8</v>
      </c>
      <c r="U101" s="38">
        <v>30</v>
      </c>
      <c r="V101" s="10">
        <v>8</v>
      </c>
      <c r="W101" s="39">
        <f t="shared" ref="W101:W102" si="62">SUM(V101*100/E101)</f>
        <v>27.586206896551722</v>
      </c>
      <c r="X101" s="10"/>
      <c r="Y101" s="10"/>
      <c r="Z101" s="10"/>
      <c r="AA101" s="10"/>
      <c r="AB101" s="10"/>
      <c r="AC101" s="14"/>
    </row>
    <row r="102" spans="1:29" x14ac:dyDescent="0.25">
      <c r="A102" s="43"/>
      <c r="B102" s="31" t="s">
        <v>34</v>
      </c>
      <c r="C102" s="32">
        <v>65.510000000000005</v>
      </c>
      <c r="D102" s="9">
        <v>22</v>
      </c>
      <c r="E102" s="9">
        <v>25</v>
      </c>
      <c r="F102" s="39">
        <f t="shared" si="60"/>
        <v>0.38</v>
      </c>
      <c r="G102" s="10">
        <v>6</v>
      </c>
      <c r="H102" s="39">
        <f t="shared" si="18"/>
        <v>27.272727272727273</v>
      </c>
      <c r="I102" s="34"/>
      <c r="J102" s="9"/>
      <c r="K102" s="9"/>
      <c r="L102" s="9"/>
      <c r="M102" s="9"/>
      <c r="N102" s="35">
        <v>0</v>
      </c>
      <c r="O102" s="10"/>
      <c r="P102" s="10"/>
      <c r="Q102" s="10"/>
      <c r="R102" s="10"/>
      <c r="S102" s="44">
        <f t="shared" si="61"/>
        <v>0</v>
      </c>
      <c r="T102" s="37">
        <f t="shared" si="49"/>
        <v>7</v>
      </c>
      <c r="U102" s="38">
        <v>30</v>
      </c>
      <c r="V102" s="10">
        <v>7</v>
      </c>
      <c r="W102" s="39">
        <f t="shared" si="62"/>
        <v>28</v>
      </c>
      <c r="X102" s="10"/>
      <c r="Y102" s="10"/>
      <c r="Z102" s="10"/>
      <c r="AA102" s="10"/>
      <c r="AB102" s="10"/>
      <c r="AC102" s="14"/>
    </row>
    <row r="103" spans="1:29" ht="25.5" x14ac:dyDescent="0.25">
      <c r="A103" s="75" t="s">
        <v>284</v>
      </c>
      <c r="B103" s="31" t="s">
        <v>108</v>
      </c>
      <c r="C103" s="32"/>
      <c r="D103" s="9"/>
      <c r="E103" s="9"/>
      <c r="F103" s="9"/>
      <c r="G103" s="10"/>
      <c r="H103" s="39"/>
      <c r="I103" s="34"/>
      <c r="J103" s="9"/>
      <c r="K103" s="9"/>
      <c r="L103" s="9"/>
      <c r="M103" s="9"/>
      <c r="N103" s="35"/>
      <c r="O103" s="10"/>
      <c r="P103" s="10"/>
      <c r="Q103" s="10"/>
      <c r="R103" s="10"/>
      <c r="S103" s="44"/>
      <c r="T103" s="10"/>
      <c r="U103" s="10"/>
      <c r="V103" s="10"/>
      <c r="W103" s="44"/>
      <c r="X103" s="10"/>
      <c r="Y103" s="10"/>
      <c r="Z103" s="10"/>
      <c r="AA103" s="10"/>
      <c r="AB103" s="10"/>
      <c r="AC103" s="14"/>
    </row>
    <row r="104" spans="1:29" x14ac:dyDescent="0.25">
      <c r="A104" s="43"/>
      <c r="B104" s="31" t="s">
        <v>35</v>
      </c>
      <c r="C104" s="32">
        <v>54.26</v>
      </c>
      <c r="D104" s="9">
        <v>32</v>
      </c>
      <c r="E104" s="9">
        <v>30</v>
      </c>
      <c r="F104" s="39">
        <f t="shared" ref="F104" si="63">ROUNDDOWN((E104/C104),2)</f>
        <v>0.55000000000000004</v>
      </c>
      <c r="G104" s="10">
        <v>9</v>
      </c>
      <c r="H104" s="39">
        <f t="shared" si="18"/>
        <v>28.125</v>
      </c>
      <c r="I104" s="34"/>
      <c r="J104" s="9"/>
      <c r="K104" s="9"/>
      <c r="L104" s="9"/>
      <c r="M104" s="9"/>
      <c r="N104" s="35">
        <v>4</v>
      </c>
      <c r="O104" s="10"/>
      <c r="P104" s="10"/>
      <c r="Q104" s="10"/>
      <c r="R104" s="10"/>
      <c r="S104" s="44">
        <f t="shared" ref="S104" si="64">SUM(N104*100/G104)</f>
        <v>44.444444444444443</v>
      </c>
      <c r="T104" s="37">
        <f t="shared" si="49"/>
        <v>9</v>
      </c>
      <c r="U104" s="38">
        <v>30</v>
      </c>
      <c r="V104" s="10">
        <v>9</v>
      </c>
      <c r="W104" s="39">
        <f t="shared" ref="W104" si="65">SUM(V104*100/E104)</f>
        <v>30</v>
      </c>
      <c r="X104" s="10"/>
      <c r="Y104" s="10"/>
      <c r="Z104" s="10"/>
      <c r="AA104" s="10"/>
      <c r="AB104" s="10"/>
      <c r="AC104" s="14"/>
    </row>
    <row r="105" spans="1:29" ht="25.5" x14ac:dyDescent="0.25">
      <c r="A105" s="75" t="s">
        <v>285</v>
      </c>
      <c r="B105" s="31" t="s">
        <v>109</v>
      </c>
      <c r="C105" s="32"/>
      <c r="D105" s="9"/>
      <c r="E105" s="9"/>
      <c r="F105" s="9"/>
      <c r="G105" s="10"/>
      <c r="H105" s="39"/>
      <c r="I105" s="34"/>
      <c r="J105" s="9"/>
      <c r="K105" s="9"/>
      <c r="L105" s="9"/>
      <c r="M105" s="9"/>
      <c r="N105" s="35"/>
      <c r="O105" s="10"/>
      <c r="P105" s="10"/>
      <c r="Q105" s="10"/>
      <c r="R105" s="10"/>
      <c r="S105" s="44"/>
      <c r="T105" s="10"/>
      <c r="U105" s="10"/>
      <c r="V105" s="10"/>
      <c r="W105" s="44"/>
      <c r="X105" s="10"/>
      <c r="Y105" s="10"/>
      <c r="Z105" s="10"/>
      <c r="AA105" s="10"/>
      <c r="AB105" s="10"/>
      <c r="AC105" s="14"/>
    </row>
    <row r="106" spans="1:29" x14ac:dyDescent="0.25">
      <c r="A106" s="43"/>
      <c r="B106" s="31" t="s">
        <v>79</v>
      </c>
      <c r="C106" s="32">
        <v>30.42</v>
      </c>
      <c r="D106" s="9">
        <v>11</v>
      </c>
      <c r="E106" s="9">
        <v>13</v>
      </c>
      <c r="F106" s="39">
        <f t="shared" ref="F106:F107" si="66">ROUNDDOWN((E106/C106),2)</f>
        <v>0.42</v>
      </c>
      <c r="G106" s="10">
        <v>3</v>
      </c>
      <c r="H106" s="39">
        <f t="shared" si="18"/>
        <v>27.272727272727273</v>
      </c>
      <c r="I106" s="34"/>
      <c r="J106" s="9"/>
      <c r="K106" s="9"/>
      <c r="L106" s="9"/>
      <c r="M106" s="9"/>
      <c r="N106" s="35">
        <v>1</v>
      </c>
      <c r="O106" s="10"/>
      <c r="P106" s="10"/>
      <c r="Q106" s="10"/>
      <c r="R106" s="10"/>
      <c r="S106" s="44">
        <f t="shared" ref="S106:S107" si="67">SUM(N106*100/G106)</f>
        <v>33.333333333333336</v>
      </c>
      <c r="T106" s="37">
        <f t="shared" si="49"/>
        <v>3</v>
      </c>
      <c r="U106" s="38">
        <v>30</v>
      </c>
      <c r="V106" s="10">
        <v>3</v>
      </c>
      <c r="W106" s="39">
        <f t="shared" ref="W106:W107" si="68">SUM(V106*100/E106)</f>
        <v>23.076923076923077</v>
      </c>
      <c r="X106" s="10"/>
      <c r="Y106" s="10"/>
      <c r="Z106" s="10"/>
      <c r="AA106" s="10"/>
      <c r="AB106" s="10"/>
      <c r="AC106" s="14"/>
    </row>
    <row r="107" spans="1:29" x14ac:dyDescent="0.25">
      <c r="A107" s="43"/>
      <c r="B107" s="31" t="s">
        <v>38</v>
      </c>
      <c r="C107" s="32">
        <v>42.62</v>
      </c>
      <c r="D107" s="9">
        <v>7</v>
      </c>
      <c r="E107" s="9">
        <v>14</v>
      </c>
      <c r="F107" s="39">
        <f t="shared" si="66"/>
        <v>0.32</v>
      </c>
      <c r="G107" s="10">
        <v>2</v>
      </c>
      <c r="H107" s="39">
        <f t="shared" si="18"/>
        <v>28.571428571428573</v>
      </c>
      <c r="I107" s="34"/>
      <c r="J107" s="9"/>
      <c r="K107" s="9"/>
      <c r="L107" s="9"/>
      <c r="M107" s="9"/>
      <c r="N107" s="35">
        <v>1</v>
      </c>
      <c r="O107" s="10"/>
      <c r="P107" s="10"/>
      <c r="Q107" s="10"/>
      <c r="R107" s="10"/>
      <c r="S107" s="44">
        <f t="shared" si="67"/>
        <v>50</v>
      </c>
      <c r="T107" s="37">
        <f t="shared" si="49"/>
        <v>4</v>
      </c>
      <c r="U107" s="38">
        <v>30</v>
      </c>
      <c r="V107" s="10">
        <v>4</v>
      </c>
      <c r="W107" s="39">
        <f t="shared" si="68"/>
        <v>28.571428571428573</v>
      </c>
      <c r="X107" s="10"/>
      <c r="Y107" s="10"/>
      <c r="Z107" s="10"/>
      <c r="AA107" s="10"/>
      <c r="AB107" s="10"/>
      <c r="AC107" s="14"/>
    </row>
    <row r="108" spans="1:29" ht="25.5" x14ac:dyDescent="0.25">
      <c r="A108" s="75" t="s">
        <v>286</v>
      </c>
      <c r="B108" s="31" t="s">
        <v>110</v>
      </c>
      <c r="C108" s="32"/>
      <c r="D108" s="9"/>
      <c r="E108" s="9"/>
      <c r="F108" s="9"/>
      <c r="G108" s="10"/>
      <c r="H108" s="39"/>
      <c r="I108" s="34"/>
      <c r="J108" s="9"/>
      <c r="K108" s="9"/>
      <c r="L108" s="9"/>
      <c r="M108" s="9"/>
      <c r="N108" s="35"/>
      <c r="O108" s="10"/>
      <c r="P108" s="10"/>
      <c r="Q108" s="10"/>
      <c r="R108" s="10"/>
      <c r="S108" s="44"/>
      <c r="T108" s="10"/>
      <c r="U108" s="10"/>
      <c r="V108" s="10"/>
      <c r="W108" s="44"/>
      <c r="X108" s="10"/>
      <c r="Y108" s="10"/>
      <c r="Z108" s="10"/>
      <c r="AA108" s="10"/>
      <c r="AB108" s="10"/>
      <c r="AC108" s="14"/>
    </row>
    <row r="109" spans="1:29" x14ac:dyDescent="0.25">
      <c r="A109" s="75"/>
      <c r="B109" s="31" t="s">
        <v>40</v>
      </c>
      <c r="C109" s="32">
        <v>37.450000000000003</v>
      </c>
      <c r="D109" s="9">
        <v>7</v>
      </c>
      <c r="E109" s="9">
        <v>7</v>
      </c>
      <c r="F109" s="39">
        <f t="shared" ref="F109:F111" si="69">ROUNDDOWN((E109/C109),2)</f>
        <v>0.18</v>
      </c>
      <c r="G109" s="10">
        <v>2</v>
      </c>
      <c r="H109" s="39">
        <f>SUM(G109*100/D109)</f>
        <v>28.571428571428573</v>
      </c>
      <c r="I109" s="34"/>
      <c r="J109" s="9"/>
      <c r="K109" s="9"/>
      <c r="L109" s="9"/>
      <c r="M109" s="9"/>
      <c r="N109" s="35">
        <v>1</v>
      </c>
      <c r="O109" s="10"/>
      <c r="P109" s="10"/>
      <c r="Q109" s="10"/>
      <c r="R109" s="10"/>
      <c r="S109" s="44">
        <f t="shared" ref="S109:S110" si="70">SUM(N109*100/G109)</f>
        <v>50</v>
      </c>
      <c r="T109" s="37">
        <f t="shared" ref="T109" si="71">ROUNDDOWN((U109*E109/100),0)</f>
        <v>2</v>
      </c>
      <c r="U109" s="38">
        <v>30</v>
      </c>
      <c r="V109" s="10">
        <v>2</v>
      </c>
      <c r="W109" s="39">
        <f t="shared" ref="W109" si="72">SUM(V109*100/E109)</f>
        <v>28.571428571428573</v>
      </c>
      <c r="X109" s="10"/>
      <c r="Y109" s="10"/>
      <c r="Z109" s="10"/>
      <c r="AA109" s="10"/>
      <c r="AB109" s="10"/>
      <c r="AC109" s="14"/>
    </row>
    <row r="110" spans="1:29" x14ac:dyDescent="0.25">
      <c r="A110" s="43"/>
      <c r="B110" s="31" t="s">
        <v>80</v>
      </c>
      <c r="C110" s="32">
        <v>25.39</v>
      </c>
      <c r="D110" s="9">
        <v>16</v>
      </c>
      <c r="E110" s="9">
        <v>16</v>
      </c>
      <c r="F110" s="39">
        <f t="shared" si="69"/>
        <v>0.63</v>
      </c>
      <c r="G110" s="10">
        <v>4</v>
      </c>
      <c r="H110" s="39">
        <f t="shared" si="18"/>
        <v>25</v>
      </c>
      <c r="I110" s="34"/>
      <c r="J110" s="9"/>
      <c r="K110" s="9"/>
      <c r="L110" s="9"/>
      <c r="M110" s="9"/>
      <c r="N110" s="35">
        <v>2</v>
      </c>
      <c r="O110" s="10"/>
      <c r="P110" s="10"/>
      <c r="Q110" s="10"/>
      <c r="R110" s="10"/>
      <c r="S110" s="44">
        <f t="shared" si="70"/>
        <v>50</v>
      </c>
      <c r="T110" s="37">
        <f t="shared" ref="T110:T111" si="73">ROUNDDOWN((U110*E110/100),0)</f>
        <v>4</v>
      </c>
      <c r="U110" s="38">
        <v>30</v>
      </c>
      <c r="V110" s="10">
        <v>4</v>
      </c>
      <c r="W110" s="39">
        <f t="shared" ref="W110:W111" si="74">SUM(V110*100/E110)</f>
        <v>25</v>
      </c>
      <c r="X110" s="10"/>
      <c r="Y110" s="10"/>
      <c r="Z110" s="10"/>
      <c r="AA110" s="10"/>
      <c r="AB110" s="10"/>
      <c r="AC110" s="14"/>
    </row>
    <row r="111" spans="1:29" x14ac:dyDescent="0.25">
      <c r="A111" s="43"/>
      <c r="B111" s="31" t="s">
        <v>41</v>
      </c>
      <c r="C111" s="32">
        <v>21.35</v>
      </c>
      <c r="D111" s="9">
        <v>0</v>
      </c>
      <c r="E111" s="9">
        <v>6</v>
      </c>
      <c r="F111" s="39">
        <f t="shared" si="69"/>
        <v>0.28000000000000003</v>
      </c>
      <c r="G111" s="10">
        <v>0</v>
      </c>
      <c r="H111" s="39">
        <v>0</v>
      </c>
      <c r="I111" s="34"/>
      <c r="J111" s="9"/>
      <c r="K111" s="9"/>
      <c r="L111" s="9"/>
      <c r="M111" s="9"/>
      <c r="N111" s="35">
        <v>0</v>
      </c>
      <c r="O111" s="10"/>
      <c r="P111" s="10"/>
      <c r="Q111" s="10"/>
      <c r="R111" s="10"/>
      <c r="S111" s="44">
        <v>0</v>
      </c>
      <c r="T111" s="37">
        <f t="shared" si="73"/>
        <v>1</v>
      </c>
      <c r="U111" s="38">
        <v>30</v>
      </c>
      <c r="V111" s="10">
        <v>1</v>
      </c>
      <c r="W111" s="39">
        <f t="shared" si="74"/>
        <v>16.666666666666668</v>
      </c>
      <c r="X111" s="10"/>
      <c r="Y111" s="10"/>
      <c r="Z111" s="10"/>
      <c r="AA111" s="10"/>
      <c r="AB111" s="10"/>
      <c r="AC111" s="14"/>
    </row>
    <row r="112" spans="1:29" ht="25.5" x14ac:dyDescent="0.25">
      <c r="A112" s="75" t="s">
        <v>287</v>
      </c>
      <c r="B112" s="31" t="s">
        <v>112</v>
      </c>
      <c r="C112" s="32"/>
      <c r="D112" s="9"/>
      <c r="E112" s="9"/>
      <c r="F112" s="9"/>
      <c r="G112" s="10"/>
      <c r="H112" s="39"/>
      <c r="I112" s="34"/>
      <c r="J112" s="9"/>
      <c r="K112" s="9"/>
      <c r="L112" s="9"/>
      <c r="M112" s="9"/>
      <c r="N112" s="35"/>
      <c r="O112" s="10"/>
      <c r="P112" s="10"/>
      <c r="Q112" s="10"/>
      <c r="R112" s="10"/>
      <c r="S112" s="44"/>
      <c r="T112" s="10"/>
      <c r="U112" s="10"/>
      <c r="V112" s="10"/>
      <c r="W112" s="44"/>
      <c r="X112" s="10"/>
      <c r="Y112" s="10"/>
      <c r="Z112" s="10"/>
      <c r="AA112" s="10"/>
      <c r="AB112" s="10"/>
      <c r="AC112" s="14"/>
    </row>
    <row r="113" spans="1:29" x14ac:dyDescent="0.25">
      <c r="A113" s="43"/>
      <c r="B113" s="31" t="s">
        <v>82</v>
      </c>
      <c r="C113" s="32">
        <v>34.28</v>
      </c>
      <c r="D113" s="9">
        <v>15</v>
      </c>
      <c r="E113" s="9">
        <v>17</v>
      </c>
      <c r="F113" s="39">
        <f t="shared" ref="F113:F117" si="75">ROUNDDOWN((E113/C113),2)</f>
        <v>0.49</v>
      </c>
      <c r="G113" s="10">
        <v>4</v>
      </c>
      <c r="H113" s="39">
        <f t="shared" si="18"/>
        <v>26.666666666666668</v>
      </c>
      <c r="I113" s="34"/>
      <c r="J113" s="9"/>
      <c r="K113" s="9"/>
      <c r="L113" s="9"/>
      <c r="M113" s="9"/>
      <c r="N113" s="35">
        <v>1</v>
      </c>
      <c r="O113" s="10"/>
      <c r="P113" s="10"/>
      <c r="Q113" s="10"/>
      <c r="R113" s="10"/>
      <c r="S113" s="44">
        <f t="shared" ref="S113:S117" si="76">SUM(N113*100/G113)</f>
        <v>25</v>
      </c>
      <c r="T113" s="37">
        <f t="shared" ref="T113:T130" si="77">ROUNDDOWN((U113*E113/100),0)</f>
        <v>5</v>
      </c>
      <c r="U113" s="38">
        <v>30</v>
      </c>
      <c r="V113" s="10">
        <v>5</v>
      </c>
      <c r="W113" s="39">
        <f t="shared" ref="W113:W117" si="78">SUM(V113*100/E113)</f>
        <v>29.411764705882351</v>
      </c>
      <c r="X113" s="10"/>
      <c r="Y113" s="10"/>
      <c r="Z113" s="10"/>
      <c r="AA113" s="10"/>
      <c r="AB113" s="10"/>
      <c r="AC113" s="14"/>
    </row>
    <row r="114" spans="1:29" x14ac:dyDescent="0.25">
      <c r="A114" s="43"/>
      <c r="B114" s="31" t="s">
        <v>93</v>
      </c>
      <c r="C114" s="32">
        <v>39.94</v>
      </c>
      <c r="D114" s="9">
        <v>19</v>
      </c>
      <c r="E114" s="9">
        <v>21</v>
      </c>
      <c r="F114" s="39">
        <f t="shared" si="75"/>
        <v>0.52</v>
      </c>
      <c r="G114" s="10">
        <v>5</v>
      </c>
      <c r="H114" s="39">
        <f t="shared" ref="H114:H130" si="79">SUM(G114*100/D114)</f>
        <v>26.315789473684209</v>
      </c>
      <c r="I114" s="34"/>
      <c r="J114" s="9"/>
      <c r="K114" s="9"/>
      <c r="L114" s="9"/>
      <c r="M114" s="9"/>
      <c r="N114" s="35">
        <v>3</v>
      </c>
      <c r="O114" s="10"/>
      <c r="P114" s="10"/>
      <c r="Q114" s="10"/>
      <c r="R114" s="10"/>
      <c r="S114" s="44">
        <f t="shared" si="76"/>
        <v>60</v>
      </c>
      <c r="T114" s="37">
        <f t="shared" si="77"/>
        <v>6</v>
      </c>
      <c r="U114" s="38">
        <v>30</v>
      </c>
      <c r="V114" s="10">
        <v>6</v>
      </c>
      <c r="W114" s="39">
        <f t="shared" si="78"/>
        <v>28.571428571428573</v>
      </c>
      <c r="X114" s="10"/>
      <c r="Y114" s="10"/>
      <c r="Z114" s="10"/>
      <c r="AA114" s="10"/>
      <c r="AB114" s="10"/>
      <c r="AC114" s="14"/>
    </row>
    <row r="115" spans="1:29" x14ac:dyDescent="0.25">
      <c r="A115" s="43"/>
      <c r="B115" s="31" t="s">
        <v>85</v>
      </c>
      <c r="C115" s="32">
        <v>43.7</v>
      </c>
      <c r="D115" s="9">
        <v>17</v>
      </c>
      <c r="E115" s="9">
        <v>22</v>
      </c>
      <c r="F115" s="39">
        <f t="shared" ref="F115" si="80">ROUNDDOWN((E115/C115),2)</f>
        <v>0.5</v>
      </c>
      <c r="G115" s="10">
        <v>5</v>
      </c>
      <c r="H115" s="39">
        <f t="shared" ref="H115" si="81">SUM(G115*100/D115)</f>
        <v>29.411764705882351</v>
      </c>
      <c r="I115" s="34"/>
      <c r="J115" s="9"/>
      <c r="K115" s="9"/>
      <c r="L115" s="9"/>
      <c r="M115" s="9"/>
      <c r="N115" s="35">
        <v>1</v>
      </c>
      <c r="O115" s="10"/>
      <c r="P115" s="10"/>
      <c r="Q115" s="10"/>
      <c r="R115" s="10"/>
      <c r="S115" s="44">
        <f t="shared" si="76"/>
        <v>20</v>
      </c>
      <c r="T115" s="37">
        <f t="shared" ref="T115" si="82">ROUNDDOWN((U115*E115/100),0)</f>
        <v>6</v>
      </c>
      <c r="U115" s="38">
        <v>30</v>
      </c>
      <c r="V115" s="10">
        <v>6</v>
      </c>
      <c r="W115" s="39">
        <f t="shared" ref="W115" si="83">SUM(V115*100/E115)</f>
        <v>27.272727272727273</v>
      </c>
      <c r="X115" s="10"/>
      <c r="Y115" s="10"/>
      <c r="Z115" s="10"/>
      <c r="AA115" s="10"/>
      <c r="AB115" s="10"/>
      <c r="AC115" s="14"/>
    </row>
    <row r="116" spans="1:29" x14ac:dyDescent="0.25">
      <c r="A116" s="43"/>
      <c r="B116" s="31" t="s">
        <v>86</v>
      </c>
      <c r="C116" s="32">
        <v>33.35</v>
      </c>
      <c r="D116" s="9">
        <v>25</v>
      </c>
      <c r="E116" s="9">
        <v>28</v>
      </c>
      <c r="F116" s="39">
        <f t="shared" si="75"/>
        <v>0.83</v>
      </c>
      <c r="G116" s="10">
        <v>7</v>
      </c>
      <c r="H116" s="39">
        <f t="shared" si="79"/>
        <v>28</v>
      </c>
      <c r="I116" s="34"/>
      <c r="J116" s="9"/>
      <c r="K116" s="9"/>
      <c r="L116" s="9"/>
      <c r="M116" s="9"/>
      <c r="N116" s="35">
        <v>1</v>
      </c>
      <c r="O116" s="10"/>
      <c r="P116" s="10"/>
      <c r="Q116" s="10"/>
      <c r="R116" s="10"/>
      <c r="S116" s="44">
        <f t="shared" si="76"/>
        <v>14.285714285714286</v>
      </c>
      <c r="T116" s="37">
        <f t="shared" si="77"/>
        <v>8</v>
      </c>
      <c r="U116" s="38">
        <v>30</v>
      </c>
      <c r="V116" s="10">
        <v>8</v>
      </c>
      <c r="W116" s="39">
        <f t="shared" si="78"/>
        <v>28.571428571428573</v>
      </c>
      <c r="X116" s="10"/>
      <c r="Y116" s="10"/>
      <c r="Z116" s="10"/>
      <c r="AA116" s="10"/>
      <c r="AB116" s="10"/>
      <c r="AC116" s="14"/>
    </row>
    <row r="117" spans="1:29" x14ac:dyDescent="0.25">
      <c r="A117" s="43"/>
      <c r="B117" s="31" t="s">
        <v>100</v>
      </c>
      <c r="C117" s="32">
        <v>34.71</v>
      </c>
      <c r="D117" s="9">
        <v>17</v>
      </c>
      <c r="E117" s="9">
        <v>19</v>
      </c>
      <c r="F117" s="39">
        <f t="shared" si="75"/>
        <v>0.54</v>
      </c>
      <c r="G117" s="10">
        <v>5</v>
      </c>
      <c r="H117" s="39">
        <f t="shared" si="79"/>
        <v>29.411764705882351</v>
      </c>
      <c r="I117" s="34"/>
      <c r="J117" s="9"/>
      <c r="K117" s="9"/>
      <c r="L117" s="9"/>
      <c r="M117" s="9"/>
      <c r="N117" s="35">
        <v>1</v>
      </c>
      <c r="O117" s="10"/>
      <c r="P117" s="10"/>
      <c r="Q117" s="10"/>
      <c r="R117" s="10"/>
      <c r="S117" s="44">
        <f t="shared" si="76"/>
        <v>20</v>
      </c>
      <c r="T117" s="37">
        <f t="shared" si="77"/>
        <v>5</v>
      </c>
      <c r="U117" s="38">
        <v>30</v>
      </c>
      <c r="V117" s="10">
        <v>5</v>
      </c>
      <c r="W117" s="39">
        <f t="shared" si="78"/>
        <v>26.315789473684209</v>
      </c>
      <c r="X117" s="10"/>
      <c r="Y117" s="10"/>
      <c r="Z117" s="10"/>
      <c r="AA117" s="10"/>
      <c r="AB117" s="10"/>
      <c r="AC117" s="14"/>
    </row>
    <row r="118" spans="1:29" ht="25.5" x14ac:dyDescent="0.25">
      <c r="A118" s="75"/>
      <c r="B118" s="161" t="s">
        <v>5</v>
      </c>
      <c r="C118" s="32"/>
      <c r="D118" s="9"/>
      <c r="E118" s="9"/>
      <c r="F118" s="9"/>
      <c r="G118" s="10"/>
      <c r="H118" s="39"/>
      <c r="I118" s="34"/>
      <c r="J118" s="9"/>
      <c r="K118" s="9"/>
      <c r="L118" s="9"/>
      <c r="M118" s="9"/>
      <c r="N118" s="35"/>
      <c r="O118" s="10"/>
      <c r="P118" s="10"/>
      <c r="Q118" s="10"/>
      <c r="R118" s="10"/>
      <c r="S118" s="44"/>
      <c r="T118" s="10"/>
      <c r="U118" s="10"/>
      <c r="V118" s="10"/>
      <c r="W118" s="44"/>
      <c r="X118" s="10"/>
      <c r="Y118" s="10"/>
      <c r="Z118" s="10"/>
      <c r="AA118" s="10"/>
      <c r="AB118" s="10"/>
      <c r="AC118" s="14"/>
    </row>
    <row r="119" spans="1:29" ht="25.5" x14ac:dyDescent="0.25">
      <c r="A119" s="75" t="s">
        <v>189</v>
      </c>
      <c r="B119" s="31" t="s">
        <v>111</v>
      </c>
      <c r="C119" s="80">
        <v>241.7</v>
      </c>
      <c r="D119" s="9">
        <v>139</v>
      </c>
      <c r="E119" s="9">
        <v>140</v>
      </c>
      <c r="F119" s="39">
        <f t="shared" ref="F119:F130" si="84">ROUNDDOWN((E119/C119),2)</f>
        <v>0.56999999999999995</v>
      </c>
      <c r="G119" s="10">
        <v>35</v>
      </c>
      <c r="H119" s="39">
        <f t="shared" si="79"/>
        <v>25.179856115107913</v>
      </c>
      <c r="I119" s="34"/>
      <c r="J119" s="9"/>
      <c r="K119" s="9"/>
      <c r="L119" s="9"/>
      <c r="M119" s="9"/>
      <c r="N119" s="35">
        <v>5</v>
      </c>
      <c r="O119" s="10"/>
      <c r="P119" s="10"/>
      <c r="Q119" s="10"/>
      <c r="R119" s="10"/>
      <c r="S119" s="44">
        <f t="shared" ref="S119:S129" si="85">SUM(N119*100/G119)</f>
        <v>14.285714285714286</v>
      </c>
      <c r="T119" s="37">
        <f t="shared" si="77"/>
        <v>42</v>
      </c>
      <c r="U119" s="38">
        <v>30</v>
      </c>
      <c r="V119" s="37">
        <f>ROUNDDOWN(T119,0)</f>
        <v>42</v>
      </c>
      <c r="W119" s="39">
        <f t="shared" ref="W119:W130" si="86">SUM(V119*100/E119)</f>
        <v>30</v>
      </c>
      <c r="X119" s="10"/>
      <c r="Y119" s="10"/>
      <c r="Z119" s="10"/>
      <c r="AA119" s="10"/>
      <c r="AB119" s="10"/>
      <c r="AC119" s="14"/>
    </row>
    <row r="120" spans="1:29" ht="51" x14ac:dyDescent="0.25">
      <c r="A120" s="75" t="s">
        <v>182</v>
      </c>
      <c r="B120" s="31" t="s">
        <v>236</v>
      </c>
      <c r="C120" s="80">
        <v>37.57</v>
      </c>
      <c r="D120" s="9">
        <v>17</v>
      </c>
      <c r="E120" s="9">
        <v>21</v>
      </c>
      <c r="F120" s="39">
        <f t="shared" si="84"/>
        <v>0.55000000000000004</v>
      </c>
      <c r="G120" s="10">
        <v>5</v>
      </c>
      <c r="H120" s="39">
        <f t="shared" si="79"/>
        <v>29.411764705882351</v>
      </c>
      <c r="I120" s="34"/>
      <c r="J120" s="9"/>
      <c r="K120" s="9"/>
      <c r="L120" s="9"/>
      <c r="M120" s="9"/>
      <c r="N120" s="35">
        <v>0</v>
      </c>
      <c r="O120" s="10"/>
      <c r="P120" s="10"/>
      <c r="Q120" s="10"/>
      <c r="R120" s="10"/>
      <c r="S120" s="44">
        <f t="shared" si="85"/>
        <v>0</v>
      </c>
      <c r="T120" s="37">
        <f t="shared" si="77"/>
        <v>6</v>
      </c>
      <c r="U120" s="38">
        <v>30</v>
      </c>
      <c r="V120" s="37">
        <f t="shared" ref="V120:V130" si="87">ROUNDDOWN(T120,0)</f>
        <v>6</v>
      </c>
      <c r="W120" s="39">
        <f t="shared" si="86"/>
        <v>28.571428571428573</v>
      </c>
      <c r="X120" s="10"/>
      <c r="Y120" s="10"/>
      <c r="Z120" s="10"/>
      <c r="AA120" s="10"/>
      <c r="AB120" s="10"/>
      <c r="AC120" s="14"/>
    </row>
    <row r="121" spans="1:29" ht="25.5" x14ac:dyDescent="0.25">
      <c r="A121" s="75" t="s">
        <v>199</v>
      </c>
      <c r="B121" s="31" t="s">
        <v>263</v>
      </c>
      <c r="C121" s="32">
        <v>62.98</v>
      </c>
      <c r="D121" s="9">
        <v>63</v>
      </c>
      <c r="E121" s="9">
        <v>63</v>
      </c>
      <c r="F121" s="39">
        <f t="shared" si="84"/>
        <v>1</v>
      </c>
      <c r="G121" s="10">
        <v>18</v>
      </c>
      <c r="H121" s="39">
        <f t="shared" si="79"/>
        <v>28.571428571428573</v>
      </c>
      <c r="I121" s="34">
        <v>6</v>
      </c>
      <c r="J121" s="9"/>
      <c r="K121" s="9"/>
      <c r="L121" s="9"/>
      <c r="M121" s="9"/>
      <c r="N121" s="35">
        <v>0</v>
      </c>
      <c r="O121" s="10"/>
      <c r="P121" s="10"/>
      <c r="Q121" s="10"/>
      <c r="R121" s="10"/>
      <c r="S121" s="44">
        <f t="shared" si="85"/>
        <v>0</v>
      </c>
      <c r="T121" s="37">
        <f t="shared" si="77"/>
        <v>18</v>
      </c>
      <c r="U121" s="38">
        <v>30</v>
      </c>
      <c r="V121" s="37">
        <f t="shared" si="87"/>
        <v>18</v>
      </c>
      <c r="W121" s="39">
        <f t="shared" si="86"/>
        <v>28.571428571428573</v>
      </c>
      <c r="X121" s="10">
        <v>8</v>
      </c>
      <c r="Y121" s="10"/>
      <c r="Z121" s="10"/>
      <c r="AA121" s="10"/>
      <c r="AB121" s="10"/>
      <c r="AC121" s="14"/>
    </row>
    <row r="122" spans="1:29" ht="38.25" x14ac:dyDescent="0.25">
      <c r="A122" s="75" t="s">
        <v>200</v>
      </c>
      <c r="B122" s="31" t="s">
        <v>242</v>
      </c>
      <c r="C122" s="80">
        <v>23.74</v>
      </c>
      <c r="D122" s="9">
        <v>19</v>
      </c>
      <c r="E122" s="9">
        <v>24</v>
      </c>
      <c r="F122" s="39">
        <f t="shared" si="84"/>
        <v>1.01</v>
      </c>
      <c r="G122" s="10">
        <v>4</v>
      </c>
      <c r="H122" s="39">
        <f t="shared" si="79"/>
        <v>21.05263157894737</v>
      </c>
      <c r="I122" s="34"/>
      <c r="J122" s="9"/>
      <c r="K122" s="9"/>
      <c r="L122" s="9"/>
      <c r="M122" s="9"/>
      <c r="N122" s="35">
        <v>0</v>
      </c>
      <c r="O122" s="10"/>
      <c r="P122" s="10"/>
      <c r="Q122" s="10"/>
      <c r="R122" s="10"/>
      <c r="S122" s="44">
        <f t="shared" si="85"/>
        <v>0</v>
      </c>
      <c r="T122" s="37">
        <f t="shared" si="77"/>
        <v>7</v>
      </c>
      <c r="U122" s="38">
        <v>30</v>
      </c>
      <c r="V122" s="37">
        <f t="shared" si="87"/>
        <v>7</v>
      </c>
      <c r="W122" s="39">
        <f t="shared" si="86"/>
        <v>29.166666666666668</v>
      </c>
      <c r="X122" s="10"/>
      <c r="Y122" s="10"/>
      <c r="Z122" s="10"/>
      <c r="AA122" s="10"/>
      <c r="AB122" s="10"/>
      <c r="AC122" s="14"/>
    </row>
    <row r="123" spans="1:29" ht="38.25" x14ac:dyDescent="0.25">
      <c r="A123" s="75" t="s">
        <v>201</v>
      </c>
      <c r="B123" s="31" t="s">
        <v>241</v>
      </c>
      <c r="C123" s="80">
        <v>30.41</v>
      </c>
      <c r="D123" s="9">
        <v>18</v>
      </c>
      <c r="E123" s="9">
        <v>6</v>
      </c>
      <c r="F123" s="39">
        <f t="shared" si="84"/>
        <v>0.19</v>
      </c>
      <c r="G123" s="10">
        <v>4</v>
      </c>
      <c r="H123" s="39">
        <f t="shared" si="79"/>
        <v>22.222222222222221</v>
      </c>
      <c r="I123" s="34"/>
      <c r="J123" s="9"/>
      <c r="K123" s="9"/>
      <c r="L123" s="9"/>
      <c r="M123" s="9"/>
      <c r="N123" s="35">
        <v>0</v>
      </c>
      <c r="O123" s="10"/>
      <c r="P123" s="10"/>
      <c r="Q123" s="10"/>
      <c r="R123" s="10"/>
      <c r="S123" s="44">
        <f t="shared" si="85"/>
        <v>0</v>
      </c>
      <c r="T123" s="37">
        <f t="shared" si="77"/>
        <v>1</v>
      </c>
      <c r="U123" s="38">
        <v>30</v>
      </c>
      <c r="V123" s="37">
        <f t="shared" si="87"/>
        <v>1</v>
      </c>
      <c r="W123" s="39">
        <f t="shared" si="86"/>
        <v>16.666666666666668</v>
      </c>
      <c r="X123" s="10"/>
      <c r="Y123" s="10"/>
      <c r="Z123" s="10"/>
      <c r="AA123" s="10"/>
      <c r="AB123" s="10"/>
      <c r="AC123" s="14"/>
    </row>
    <row r="124" spans="1:29" ht="38.25" x14ac:dyDescent="0.25">
      <c r="A124" s="75" t="s">
        <v>202</v>
      </c>
      <c r="B124" s="31" t="s">
        <v>244</v>
      </c>
      <c r="C124" s="80">
        <v>79.2</v>
      </c>
      <c r="D124" s="9">
        <v>18</v>
      </c>
      <c r="E124" s="9">
        <v>13</v>
      </c>
      <c r="F124" s="39">
        <f t="shared" si="84"/>
        <v>0.16</v>
      </c>
      <c r="G124" s="10">
        <v>4</v>
      </c>
      <c r="H124" s="39">
        <f t="shared" si="79"/>
        <v>22.222222222222221</v>
      </c>
      <c r="I124" s="34"/>
      <c r="J124" s="9"/>
      <c r="K124" s="9"/>
      <c r="L124" s="9"/>
      <c r="M124" s="9"/>
      <c r="N124" s="35">
        <v>0</v>
      </c>
      <c r="O124" s="10"/>
      <c r="P124" s="10"/>
      <c r="Q124" s="10"/>
      <c r="R124" s="10"/>
      <c r="S124" s="44">
        <f t="shared" si="85"/>
        <v>0</v>
      </c>
      <c r="T124" s="37">
        <f t="shared" si="77"/>
        <v>3</v>
      </c>
      <c r="U124" s="38">
        <v>30</v>
      </c>
      <c r="V124" s="37">
        <f t="shared" si="87"/>
        <v>3</v>
      </c>
      <c r="W124" s="39">
        <f t="shared" si="86"/>
        <v>23.076923076923077</v>
      </c>
      <c r="X124" s="10">
        <v>1</v>
      </c>
      <c r="Y124" s="10"/>
      <c r="Z124" s="10"/>
      <c r="AA124" s="10"/>
      <c r="AB124" s="10"/>
      <c r="AC124" s="14"/>
    </row>
    <row r="125" spans="1:29" ht="39" customHeight="1" x14ac:dyDescent="0.25">
      <c r="A125" s="75" t="s">
        <v>203</v>
      </c>
      <c r="B125" s="31" t="s">
        <v>245</v>
      </c>
      <c r="C125" s="80">
        <v>42.9</v>
      </c>
      <c r="D125" s="9">
        <v>43</v>
      </c>
      <c r="E125" s="9">
        <v>34</v>
      </c>
      <c r="F125" s="39">
        <f t="shared" si="84"/>
        <v>0.79</v>
      </c>
      <c r="G125" s="10">
        <v>12</v>
      </c>
      <c r="H125" s="39">
        <f t="shared" si="79"/>
        <v>27.906976744186046</v>
      </c>
      <c r="I125" s="34">
        <v>1</v>
      </c>
      <c r="J125" s="9"/>
      <c r="K125" s="9"/>
      <c r="L125" s="9"/>
      <c r="M125" s="9"/>
      <c r="N125" s="35">
        <v>2</v>
      </c>
      <c r="O125" s="10"/>
      <c r="P125" s="10"/>
      <c r="Q125" s="10"/>
      <c r="R125" s="10"/>
      <c r="S125" s="44">
        <f t="shared" si="85"/>
        <v>16.666666666666668</v>
      </c>
      <c r="T125" s="37">
        <f t="shared" si="77"/>
        <v>10</v>
      </c>
      <c r="U125" s="38">
        <v>30</v>
      </c>
      <c r="V125" s="37">
        <f t="shared" si="87"/>
        <v>10</v>
      </c>
      <c r="W125" s="39">
        <f t="shared" si="86"/>
        <v>29.411764705882351</v>
      </c>
      <c r="X125" s="10"/>
      <c r="Y125" s="10"/>
      <c r="Z125" s="10"/>
      <c r="AA125" s="10"/>
      <c r="AB125" s="10"/>
      <c r="AC125" s="14"/>
    </row>
    <row r="126" spans="1:29" ht="39" customHeight="1" x14ac:dyDescent="0.25">
      <c r="A126" s="75" t="s">
        <v>204</v>
      </c>
      <c r="B126" s="31" t="s">
        <v>290</v>
      </c>
      <c r="C126" s="55">
        <v>10.78</v>
      </c>
      <c r="D126" s="9">
        <v>8</v>
      </c>
      <c r="E126" s="9">
        <v>13</v>
      </c>
      <c r="F126" s="39">
        <f t="shared" si="84"/>
        <v>1.2</v>
      </c>
      <c r="G126" s="10">
        <v>0</v>
      </c>
      <c r="H126" s="39">
        <f t="shared" si="79"/>
        <v>0</v>
      </c>
      <c r="I126" s="34"/>
      <c r="J126" s="9"/>
      <c r="K126" s="9"/>
      <c r="L126" s="9"/>
      <c r="M126" s="9"/>
      <c r="N126" s="35">
        <v>0</v>
      </c>
      <c r="O126" s="10"/>
      <c r="P126" s="10"/>
      <c r="Q126" s="10"/>
      <c r="R126" s="10"/>
      <c r="S126" s="44">
        <v>0</v>
      </c>
      <c r="T126" s="37">
        <f t="shared" si="77"/>
        <v>3</v>
      </c>
      <c r="U126" s="38">
        <v>30</v>
      </c>
      <c r="V126" s="37">
        <f t="shared" si="87"/>
        <v>3</v>
      </c>
      <c r="W126" s="39">
        <f t="shared" si="86"/>
        <v>23.076923076923077</v>
      </c>
      <c r="X126" s="10">
        <v>1</v>
      </c>
      <c r="Y126" s="10"/>
      <c r="Z126" s="10"/>
      <c r="AA126" s="10"/>
      <c r="AB126" s="10"/>
      <c r="AC126" s="14"/>
    </row>
    <row r="127" spans="1:29" ht="39" customHeight="1" x14ac:dyDescent="0.25">
      <c r="A127" s="75" t="s">
        <v>214</v>
      </c>
      <c r="B127" s="31" t="s">
        <v>246</v>
      </c>
      <c r="C127" s="80">
        <v>16.899999999999999</v>
      </c>
      <c r="D127" s="9">
        <v>7</v>
      </c>
      <c r="E127" s="9">
        <v>8</v>
      </c>
      <c r="F127" s="39">
        <f t="shared" si="84"/>
        <v>0.47</v>
      </c>
      <c r="G127" s="10">
        <v>2</v>
      </c>
      <c r="H127" s="39">
        <f t="shared" si="79"/>
        <v>28.571428571428573</v>
      </c>
      <c r="I127" s="34">
        <v>2</v>
      </c>
      <c r="J127" s="9"/>
      <c r="K127" s="9"/>
      <c r="L127" s="9"/>
      <c r="M127" s="9"/>
      <c r="N127" s="35">
        <v>0</v>
      </c>
      <c r="O127" s="10"/>
      <c r="P127" s="10"/>
      <c r="Q127" s="10"/>
      <c r="R127" s="10"/>
      <c r="S127" s="44">
        <f t="shared" si="85"/>
        <v>0</v>
      </c>
      <c r="T127" s="37">
        <f t="shared" si="77"/>
        <v>2</v>
      </c>
      <c r="U127" s="38">
        <v>30</v>
      </c>
      <c r="V127" s="37">
        <f t="shared" si="87"/>
        <v>2</v>
      </c>
      <c r="W127" s="39">
        <f t="shared" si="86"/>
        <v>25</v>
      </c>
      <c r="X127" s="10"/>
      <c r="Y127" s="10"/>
      <c r="Z127" s="10"/>
      <c r="AA127" s="10"/>
      <c r="AB127" s="10"/>
      <c r="AC127" s="14"/>
    </row>
    <row r="128" spans="1:29" ht="25.5" x14ac:dyDescent="0.25">
      <c r="A128" s="75" t="s">
        <v>250</v>
      </c>
      <c r="B128" s="31" t="s">
        <v>117</v>
      </c>
      <c r="C128" s="32">
        <v>628.20000000000005</v>
      </c>
      <c r="D128" s="9">
        <v>314</v>
      </c>
      <c r="E128" s="9">
        <v>377</v>
      </c>
      <c r="F128" s="39">
        <f t="shared" si="84"/>
        <v>0.6</v>
      </c>
      <c r="G128" s="10">
        <v>70</v>
      </c>
      <c r="H128" s="39">
        <f t="shared" si="79"/>
        <v>22.29299363057325</v>
      </c>
      <c r="I128" s="9">
        <v>15</v>
      </c>
      <c r="J128" s="9"/>
      <c r="K128" s="9"/>
      <c r="L128" s="9"/>
      <c r="M128" s="9"/>
      <c r="N128" s="10">
        <v>6</v>
      </c>
      <c r="O128" s="10"/>
      <c r="P128" s="10"/>
      <c r="Q128" s="10"/>
      <c r="R128" s="10"/>
      <c r="S128" s="44">
        <f t="shared" si="85"/>
        <v>8.5714285714285712</v>
      </c>
      <c r="T128" s="37">
        <f t="shared" si="77"/>
        <v>113</v>
      </c>
      <c r="U128" s="10">
        <v>30</v>
      </c>
      <c r="V128" s="37">
        <f t="shared" si="87"/>
        <v>113</v>
      </c>
      <c r="W128" s="39">
        <f t="shared" si="86"/>
        <v>29.973474801061009</v>
      </c>
      <c r="X128" s="10">
        <v>18</v>
      </c>
      <c r="Y128" s="10"/>
      <c r="Z128" s="10"/>
      <c r="AA128" s="10"/>
      <c r="AB128" s="10"/>
      <c r="AC128" s="14"/>
    </row>
    <row r="129" spans="1:29" ht="25.5" x14ac:dyDescent="0.25">
      <c r="A129" s="75" t="s">
        <v>251</v>
      </c>
      <c r="B129" s="31" t="s">
        <v>172</v>
      </c>
      <c r="C129" s="80">
        <v>406.76</v>
      </c>
      <c r="D129" s="9">
        <v>221</v>
      </c>
      <c r="E129" s="9">
        <v>221</v>
      </c>
      <c r="F129" s="39">
        <f t="shared" si="84"/>
        <v>0.54</v>
      </c>
      <c r="G129" s="10">
        <v>64</v>
      </c>
      <c r="H129" s="39">
        <f t="shared" si="79"/>
        <v>28.959276018099548</v>
      </c>
      <c r="I129" s="9"/>
      <c r="J129" s="9"/>
      <c r="K129" s="9"/>
      <c r="L129" s="9"/>
      <c r="M129" s="9"/>
      <c r="N129" s="10">
        <v>16</v>
      </c>
      <c r="O129" s="10"/>
      <c r="P129" s="10"/>
      <c r="Q129" s="10"/>
      <c r="R129" s="10"/>
      <c r="S129" s="44">
        <f t="shared" si="85"/>
        <v>25</v>
      </c>
      <c r="T129" s="37">
        <f t="shared" si="77"/>
        <v>66</v>
      </c>
      <c r="U129" s="10">
        <v>30</v>
      </c>
      <c r="V129" s="37">
        <f t="shared" si="87"/>
        <v>66</v>
      </c>
      <c r="W129" s="39">
        <f t="shared" si="86"/>
        <v>29.864253393665159</v>
      </c>
      <c r="X129" s="10"/>
      <c r="Y129" s="10"/>
      <c r="Z129" s="10"/>
      <c r="AA129" s="10"/>
      <c r="AB129" s="10"/>
      <c r="AC129" s="14"/>
    </row>
    <row r="130" spans="1:29" ht="25.5" x14ac:dyDescent="0.25">
      <c r="A130" s="75" t="s">
        <v>252</v>
      </c>
      <c r="B130" s="31" t="s">
        <v>248</v>
      </c>
      <c r="C130" s="80">
        <v>46.73</v>
      </c>
      <c r="D130" s="9">
        <v>3</v>
      </c>
      <c r="E130" s="9">
        <v>4</v>
      </c>
      <c r="F130" s="39">
        <f t="shared" si="84"/>
        <v>0.08</v>
      </c>
      <c r="G130" s="10">
        <v>0</v>
      </c>
      <c r="H130" s="39">
        <f t="shared" si="79"/>
        <v>0</v>
      </c>
      <c r="I130" s="9"/>
      <c r="J130" s="9"/>
      <c r="K130" s="9"/>
      <c r="L130" s="9"/>
      <c r="M130" s="9"/>
      <c r="N130" s="10">
        <v>0</v>
      </c>
      <c r="O130" s="10"/>
      <c r="P130" s="10"/>
      <c r="Q130" s="10"/>
      <c r="R130" s="10"/>
      <c r="S130" s="44">
        <v>0</v>
      </c>
      <c r="T130" s="37">
        <f t="shared" si="77"/>
        <v>1</v>
      </c>
      <c r="U130" s="10">
        <v>30</v>
      </c>
      <c r="V130" s="37">
        <f t="shared" si="87"/>
        <v>1</v>
      </c>
      <c r="W130" s="39">
        <f t="shared" si="86"/>
        <v>25</v>
      </c>
      <c r="X130" s="10"/>
      <c r="Y130" s="10"/>
      <c r="Z130" s="10"/>
      <c r="AA130" s="10"/>
      <c r="AB130" s="10"/>
      <c r="AC130" s="14"/>
    </row>
    <row r="131" spans="1:29" ht="15.75" x14ac:dyDescent="0.25">
      <c r="A131" s="229" t="s">
        <v>6</v>
      </c>
      <c r="B131" s="229"/>
      <c r="C131" s="32">
        <f>SUM(C15:C130)</f>
        <v>5533.0599999999977</v>
      </c>
      <c r="D131" s="9">
        <f>SUM(D15:D130)</f>
        <v>3209</v>
      </c>
      <c r="E131" s="9">
        <f>SUM(E15:E130)</f>
        <v>3438</v>
      </c>
      <c r="F131" s="39">
        <f>ROUNDDOWN((E131/C131),2)</f>
        <v>0.62</v>
      </c>
      <c r="G131" s="9">
        <f>SUM(G15:G130)</f>
        <v>757</v>
      </c>
      <c r="H131" s="32"/>
      <c r="I131" s="9">
        <f>SUM(I15:I130)</f>
        <v>24</v>
      </c>
      <c r="J131" s="9">
        <f t="shared" ref="J131:R131" si="88">SUM(J15:J130)</f>
        <v>0</v>
      </c>
      <c r="K131" s="9">
        <f t="shared" si="88"/>
        <v>0</v>
      </c>
      <c r="L131" s="9">
        <f t="shared" si="88"/>
        <v>0</v>
      </c>
      <c r="M131" s="9">
        <f t="shared" si="88"/>
        <v>0</v>
      </c>
      <c r="N131" s="9">
        <f>SUM(N15:N130)</f>
        <v>129</v>
      </c>
      <c r="O131" s="9">
        <f t="shared" si="88"/>
        <v>0</v>
      </c>
      <c r="P131" s="9">
        <f t="shared" si="88"/>
        <v>0</v>
      </c>
      <c r="Q131" s="9">
        <f t="shared" si="88"/>
        <v>0</v>
      </c>
      <c r="R131" s="9">
        <f t="shared" si="88"/>
        <v>0</v>
      </c>
      <c r="S131" s="44">
        <f>SUM(N131*100/G131)</f>
        <v>17.040951122853368</v>
      </c>
      <c r="T131" s="65">
        <f>SUM(T15:T130)</f>
        <v>992</v>
      </c>
      <c r="U131" s="10"/>
      <c r="V131" s="9">
        <f>SUM(V15:V130)</f>
        <v>866</v>
      </c>
      <c r="W131" s="32">
        <f>SUM(V131*100/E131)</f>
        <v>25.189063408958695</v>
      </c>
      <c r="X131" s="29">
        <f>SUM(X15:X130)</f>
        <v>28</v>
      </c>
      <c r="Y131" s="29">
        <f>SUM(Y15:Y130)</f>
        <v>0</v>
      </c>
      <c r="Z131" s="29">
        <f>SUM(Z15:Z130)</f>
        <v>0</v>
      </c>
      <c r="AA131" s="29">
        <f>SUM(AA15:AA130)</f>
        <v>0</v>
      </c>
      <c r="AB131" s="29">
        <f>SUM(AB15:AB130)</f>
        <v>0</v>
      </c>
      <c r="AC131" s="14"/>
    </row>
    <row r="132" spans="1:29" ht="21" customHeight="1" x14ac:dyDescent="0.25">
      <c r="A132" s="22"/>
      <c r="B132" s="22"/>
      <c r="C132" s="94"/>
      <c r="D132" s="23"/>
      <c r="E132" s="23"/>
      <c r="F132" s="23"/>
      <c r="G132" s="23"/>
      <c r="H132" s="9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104"/>
      <c r="T132" s="23"/>
      <c r="U132" s="20"/>
      <c r="V132" s="23"/>
      <c r="W132" s="94"/>
      <c r="X132" s="23"/>
      <c r="Y132" s="23"/>
      <c r="Z132" s="23"/>
      <c r="AA132" s="23"/>
      <c r="AB132" s="23"/>
      <c r="AC132" s="14"/>
    </row>
    <row r="133" spans="1:29" ht="15.75" x14ac:dyDescent="0.25">
      <c r="A133" s="22"/>
      <c r="B133" s="22"/>
      <c r="C133" s="115"/>
      <c r="D133" s="22"/>
      <c r="E133" s="22"/>
      <c r="F133" s="22"/>
      <c r="G133" s="22"/>
      <c r="H133" s="115"/>
      <c r="I133" s="22"/>
      <c r="J133" s="22"/>
      <c r="K133" s="22"/>
      <c r="L133" s="22"/>
      <c r="M133" s="22"/>
      <c r="N133" s="20"/>
      <c r="O133" s="20"/>
      <c r="P133" s="20"/>
      <c r="Q133" s="20"/>
      <c r="R133" s="20"/>
      <c r="S133" s="104"/>
      <c r="T133" s="20"/>
      <c r="U133" s="20"/>
      <c r="V133" s="20"/>
      <c r="W133" s="104"/>
      <c r="X133" s="20"/>
      <c r="Y133" s="20"/>
      <c r="Z133" s="20"/>
      <c r="AA133" s="20"/>
      <c r="AB133" s="20"/>
      <c r="AC133" s="14"/>
    </row>
    <row r="134" spans="1:29" x14ac:dyDescent="0.25">
      <c r="A134" s="187" t="s">
        <v>305</v>
      </c>
      <c r="B134" s="187"/>
      <c r="C134" s="187"/>
      <c r="D134" s="187"/>
      <c r="E134" s="187"/>
      <c r="F134" s="187"/>
      <c r="G134" s="187"/>
      <c r="H134" s="187"/>
      <c r="I134" s="187"/>
      <c r="J134" s="187"/>
      <c r="K134" s="15"/>
      <c r="L134" s="83"/>
      <c r="M134" s="83"/>
      <c r="N134" s="15"/>
      <c r="O134" s="189" t="s">
        <v>303</v>
      </c>
      <c r="P134" s="189"/>
      <c r="Q134" s="189"/>
      <c r="R134" s="15"/>
      <c r="S134" s="107"/>
      <c r="T134" s="188" t="s">
        <v>304</v>
      </c>
      <c r="U134" s="188"/>
      <c r="V134" s="188"/>
      <c r="W134" s="188"/>
      <c r="X134" s="15"/>
      <c r="Y134" s="15"/>
      <c r="Z134" s="15"/>
      <c r="AA134" s="15"/>
      <c r="AB134" s="15"/>
      <c r="AC134" s="14"/>
    </row>
    <row r="135" spans="1:29" x14ac:dyDescent="0.25">
      <c r="A135" s="17" t="s">
        <v>212</v>
      </c>
      <c r="B135" s="17"/>
      <c r="C135" s="116"/>
      <c r="D135" s="17"/>
      <c r="E135" s="17"/>
      <c r="F135" s="17"/>
      <c r="G135" s="17"/>
      <c r="H135" s="107"/>
      <c r="I135" s="183"/>
      <c r="J135" s="183"/>
      <c r="K135" s="15"/>
      <c r="L135" s="184" t="s">
        <v>163</v>
      </c>
      <c r="M135" s="184"/>
      <c r="N135" s="15"/>
      <c r="O135" s="18" t="s">
        <v>162</v>
      </c>
      <c r="P135" s="18"/>
      <c r="Q135" s="19"/>
      <c r="R135" s="19"/>
      <c r="S135" s="107"/>
      <c r="T135" s="15"/>
      <c r="U135" s="15"/>
      <c r="V135" s="15"/>
      <c r="W135" s="107"/>
      <c r="X135" s="15"/>
      <c r="Y135" s="15"/>
      <c r="Z135" s="15"/>
      <c r="AA135" s="15"/>
      <c r="AB135" s="15"/>
      <c r="AC135" s="14"/>
    </row>
    <row r="136" spans="1:29" x14ac:dyDescent="0.25">
      <c r="A136" s="27"/>
      <c r="B136" s="27"/>
      <c r="C136" s="117"/>
      <c r="D136" s="14"/>
      <c r="E136" s="14"/>
      <c r="F136" s="14"/>
      <c r="G136" s="14"/>
      <c r="H136" s="108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08"/>
      <c r="T136" s="14"/>
      <c r="U136" s="14"/>
      <c r="V136" s="14"/>
      <c r="W136" s="108"/>
      <c r="X136" s="14"/>
      <c r="Y136" s="14"/>
      <c r="Z136" s="14"/>
      <c r="AA136" s="14"/>
      <c r="AB136" s="14"/>
      <c r="AC136" s="14"/>
    </row>
    <row r="137" spans="1:29" x14ac:dyDescent="0.25">
      <c r="A137" s="14"/>
      <c r="B137" s="14"/>
      <c r="C137" s="108"/>
      <c r="D137" s="14"/>
      <c r="E137" s="14"/>
      <c r="F137" s="14"/>
      <c r="G137" s="14"/>
      <c r="H137" s="108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08"/>
      <c r="T137" s="14"/>
      <c r="U137" s="14"/>
      <c r="V137" s="14"/>
      <c r="W137" s="108"/>
      <c r="X137" s="14"/>
      <c r="Y137" s="14"/>
      <c r="Z137" s="14"/>
      <c r="AA137" s="14"/>
      <c r="AB137" s="14"/>
      <c r="AC137" s="14"/>
    </row>
  </sheetData>
  <mergeCells count="55">
    <mergeCell ref="B6:E6"/>
    <mergeCell ref="B7:B12"/>
    <mergeCell ref="C7:C12"/>
    <mergeCell ref="D7:E10"/>
    <mergeCell ref="D11:D12"/>
    <mergeCell ref="E11:E12"/>
    <mergeCell ref="B5:E5"/>
    <mergeCell ref="F5:L5"/>
    <mergeCell ref="G1:I1"/>
    <mergeCell ref="K1:S1"/>
    <mergeCell ref="K2:S2"/>
    <mergeCell ref="G3:I3"/>
    <mergeCell ref="F4:L4"/>
    <mergeCell ref="T7:AB7"/>
    <mergeCell ref="X9:X12"/>
    <mergeCell ref="M10:M12"/>
    <mergeCell ref="O10:Q10"/>
    <mergeCell ref="R10:R12"/>
    <mergeCell ref="Y10:AA10"/>
    <mergeCell ref="AB10:AB12"/>
    <mergeCell ref="AA11:AA12"/>
    <mergeCell ref="V9:V12"/>
    <mergeCell ref="W9:W12"/>
    <mergeCell ref="J9:M9"/>
    <mergeCell ref="O9:R9"/>
    <mergeCell ref="J11:J12"/>
    <mergeCell ref="K11:K12"/>
    <mergeCell ref="N8:S8"/>
    <mergeCell ref="A134:J134"/>
    <mergeCell ref="O134:Q134"/>
    <mergeCell ref="A131:B131"/>
    <mergeCell ref="T134:W134"/>
    <mergeCell ref="Y11:Y12"/>
    <mergeCell ref="L11:L12"/>
    <mergeCell ref="O11:O12"/>
    <mergeCell ref="P11:P12"/>
    <mergeCell ref="Q11:Q12"/>
    <mergeCell ref="H9:H12"/>
    <mergeCell ref="S9:S12"/>
    <mergeCell ref="I135:J135"/>
    <mergeCell ref="L135:M135"/>
    <mergeCell ref="F7:F12"/>
    <mergeCell ref="A7:A12"/>
    <mergeCell ref="Z11:Z12"/>
    <mergeCell ref="N9:N12"/>
    <mergeCell ref="T9:T12"/>
    <mergeCell ref="U9:U12"/>
    <mergeCell ref="Y9:AB9"/>
    <mergeCell ref="J10:L10"/>
    <mergeCell ref="T8:U8"/>
    <mergeCell ref="V8:AB8"/>
    <mergeCell ref="G7:S7"/>
    <mergeCell ref="I9:I12"/>
    <mergeCell ref="G9:G12"/>
    <mergeCell ref="G8:M8"/>
  </mergeCells>
  <phoneticPr fontId="10" type="noConversion"/>
  <pageMargins left="0.15748031496062992" right="0.23622047244094491" top="0.39370078740157483" bottom="0.23622047244094491" header="0.31496062992125984" footer="0.11811023622047245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Косуля</vt:lpstr>
      <vt:lpstr>Лось  </vt:lpstr>
      <vt:lpstr>Марал</vt:lpstr>
      <vt:lpstr>Рысь</vt:lpstr>
      <vt:lpstr>Соболь  </vt:lpstr>
      <vt:lpstr>Барсук  </vt:lpstr>
      <vt:lpstr>Медведь </vt:lpstr>
      <vt:lpstr>Марал!Область_печати</vt:lpstr>
      <vt:lpstr>'Соболь  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user</cp:lastModifiedBy>
  <cp:lastPrinted>2026-04-07T09:28:39Z</cp:lastPrinted>
  <dcterms:created xsi:type="dcterms:W3CDTF">2011-07-07T07:46:47Z</dcterms:created>
  <dcterms:modified xsi:type="dcterms:W3CDTF">2026-04-08T02:36:50Z</dcterms:modified>
</cp:coreProperties>
</file>